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'Sheet1'!$A$1:$D$86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<sst xmlns="http://schemas.openxmlformats.org/spreadsheetml/2006/main" count="121" uniqueCount="106">
  <si>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</si>
  <si>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X</t>
  </si>
  <si>
    <t xml:space="preserve">                                         la data 30 noiembrie 2015 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</si>
  <si>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</si>
  <si>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</si>
  <si>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</si>
  <si>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</si>
  <si>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</si>
  <si>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</si>
  <si>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</si>
  <si>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</si>
  <si>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</si>
  <si>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</si>
  <si>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</si>
  <si>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</si>
  <si>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</si>
  <si>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</si>
  <si>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</si>
  <si>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</si>
  <si>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</si>
  <si>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</si>
  <si>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</si>
  <si>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</si>
  <si>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</si>
  <si>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</si>
  <si>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</si>
  <si>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</si>
  <si>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</si>
  <si>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</si>
  <si>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</si>
  <si>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</si>
  <si>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</si>
  <si>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</si>
  <si>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</si>
  <si>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</si>
  <si>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</si>
  <si>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</si>
  <si>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</si>
  <si>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</si>
  <si>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</si>
  <si>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</si>
  <si>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</si>
  <si>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</si>
  <si>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</si>
  <si>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</si>
  <si>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</si>
  <si>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</si>
  <si>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</si>
  <si>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</si>
  <si>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</si>
  <si>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</si>
  <si>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</si>
  <si>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</si>
  <si>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</si>
  <si>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</si>
  <si>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</si>
  <si>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</si>
  <si>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</si>
  <si>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</si>
  <si>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</si>
  <si>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</si>
  <si>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</si>
  <si>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</si>
  <si>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</si>
  <si>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 xml:space="preserve">                                 FIN 2 Contul de profit sau pierdere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</si>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</sst>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5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center" wrapText="1"/>
      <protection/>
    </xf>
    <xf numFmtId="3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.7109375" style="3" customWidth="1"/>
    <col min="2" max="2" width="8.140625" style="3" customWidth="1"/>
    <col min="3" max="3" width="79.421875" style="3" customWidth="1"/>
    <col min="4" max="4" width="19.8515625" style="3" customWidth="1"/>
    <col min="5" max="16384" width="9.140625" style="3" customWidth="1"/>
  </cols>
  <sheetData>
    <row r="1" spans="1:4" ht="12.75">
      <c r="A1" s="1"/>
      <c r="B1" s="2" t="s">
        <v>6</v>
      </c>
      <c r="C1" s="1"/>
      <c r="D1" s="1"/>
    </row>
    <row r="2" spans="1:4" ht="12.75">
      <c r="A2" s="1"/>
      <c r="B2" s="4" t="s">
        <v>85</v>
      </c>
      <c r="C2" s="4"/>
      <c r="D2" s="1"/>
    </row>
    <row r="3" spans="1:4" ht="8.25" customHeight="1">
      <c r="A3" s="1"/>
      <c r="B3" s="2"/>
      <c r="C3" s="1"/>
      <c r="D3" s="1"/>
    </row>
    <row r="4" spans="1:4" ht="409.5" customHeight="1" hidden="1">
      <c r="A4" s="1"/>
      <c r="B4" s="2"/>
      <c r="C4" s="1"/>
      <c r="D4" s="1"/>
    </row>
    <row r="5" spans="1:4" ht="409.5" customHeight="1" hidden="1">
      <c r="A5" s="1"/>
      <c r="B5" s="2"/>
      <c r="C5" s="1"/>
      <c r="D5" s="1"/>
    </row>
    <row r="6" spans="1:4" ht="409.5" customHeight="1" hidden="1">
      <c r="A6" s="1"/>
      <c r="B6" s="2"/>
      <c r="C6" s="1"/>
      <c r="D6" s="1"/>
    </row>
    <row r="7" spans="1:4" ht="12.75">
      <c r="A7" s="1"/>
      <c r="B7" s="1"/>
      <c r="C7" s="2"/>
      <c r="D7" s="1"/>
    </row>
    <row r="8" spans="1:4" ht="12.75">
      <c r="A8" s="1"/>
      <c r="B8" s="1"/>
      <c r="C8" s="5" t="s">
        <v>64</v>
      </c>
      <c r="D8" s="1"/>
    </row>
    <row r="9" spans="1:4" ht="12.75">
      <c r="A9" s="1"/>
      <c r="B9" s="1"/>
      <c r="C9" s="6" t="s">
        <v>2</v>
      </c>
      <c r="D9" s="1"/>
    </row>
    <row r="10" spans="1:4" ht="12.75">
      <c r="A10" s="1"/>
      <c r="B10" s="1"/>
      <c r="C10" s="1"/>
      <c r="D10" s="30" t="s">
        <v>90</v>
      </c>
    </row>
    <row r="11" spans="1:4" ht="28.5" customHeight="1">
      <c r="A11" s="1"/>
      <c r="B11" s="7" t="s">
        <v>83</v>
      </c>
      <c r="C11" s="8"/>
      <c r="D11" s="9" t="s">
        <v>26</v>
      </c>
    </row>
    <row r="12" spans="1:4" ht="12.75">
      <c r="A12" s="1"/>
      <c r="B12" s="10" t="s">
        <v>78</v>
      </c>
      <c r="C12" s="11" t="s">
        <v>52</v>
      </c>
      <c r="D12" s="12">
        <v>1</v>
      </c>
    </row>
    <row r="13" spans="1:4" ht="12.75">
      <c r="A13" s="1"/>
      <c r="B13" s="13"/>
      <c r="C13" s="14" t="s">
        <v>40</v>
      </c>
      <c r="D13" s="15"/>
    </row>
    <row r="14" spans="1:4" ht="15.75" customHeight="1">
      <c r="A14" s="1"/>
      <c r="B14" s="16" t="s">
        <v>8</v>
      </c>
      <c r="C14" s="17" t="s">
        <v>65</v>
      </c>
      <c r="D14" s="18">
        <f>SUM(D15:D21)</f>
        <v>1316616879.46</v>
      </c>
    </row>
    <row r="15" spans="1:4" ht="16.5" customHeight="1">
      <c r="A15" s="1"/>
      <c r="B15" s="19" t="s">
        <v>86</v>
      </c>
      <c r="C15" s="20" t="s">
        <v>61</v>
      </c>
      <c r="D15" s="21">
        <f>0+0+0</f>
        <v>0</v>
      </c>
    </row>
    <row r="16" spans="1:4" ht="25.5">
      <c r="A16" s="1"/>
      <c r="B16" s="19" t="s">
        <v>58</v>
      </c>
      <c r="C16" s="20" t="s">
        <v>55</v>
      </c>
      <c r="D16" s="21">
        <v>0</v>
      </c>
    </row>
    <row r="17" spans="1:4" ht="15" customHeight="1">
      <c r="A17" s="1"/>
      <c r="B17" s="19" t="s">
        <v>34</v>
      </c>
      <c r="C17" s="20" t="s">
        <v>104</v>
      </c>
      <c r="D17" s="21">
        <f>0+0+0</f>
        <v>0</v>
      </c>
    </row>
    <row r="18" spans="1:4" ht="15" customHeight="1">
      <c r="A18" s="1"/>
      <c r="B18" s="19" t="s">
        <v>7</v>
      </c>
      <c r="C18" s="20" t="s">
        <v>12</v>
      </c>
      <c r="D18" s="21">
        <f>1222418764.32+0</f>
        <v>1222418764.32</v>
      </c>
    </row>
    <row r="19" spans="1:4" ht="15" customHeight="1">
      <c r="A19" s="1"/>
      <c r="B19" s="19" t="s">
        <v>88</v>
      </c>
      <c r="C19" s="20" t="s">
        <v>30</v>
      </c>
      <c r="D19" s="21">
        <f>3206851.44+90991263.7+0</f>
        <v>94198115.14</v>
      </c>
    </row>
    <row r="20" spans="1:4" ht="15" customHeight="1">
      <c r="A20" s="1"/>
      <c r="B20" s="19" t="s">
        <v>59</v>
      </c>
      <c r="C20" s="20" t="s">
        <v>70</v>
      </c>
      <c r="D20" s="22" t="s">
        <v>1</v>
      </c>
    </row>
    <row r="21" spans="1:4" ht="15" customHeight="1">
      <c r="A21" s="1"/>
      <c r="B21" s="19" t="s">
        <v>32</v>
      </c>
      <c r="C21" s="20" t="s">
        <v>39</v>
      </c>
      <c r="D21" s="21">
        <f>0</f>
        <v>0</v>
      </c>
    </row>
    <row r="22" spans="1:4" ht="15" customHeight="1">
      <c r="A22" s="1"/>
      <c r="B22" s="16" t="s">
        <v>95</v>
      </c>
      <c r="C22" s="17" t="s">
        <v>53</v>
      </c>
      <c r="D22" s="18">
        <f>SUM(D23:D27)</f>
        <v>591525143.62</v>
      </c>
    </row>
    <row r="23" spans="1:4" ht="15" customHeight="1">
      <c r="A23" s="1"/>
      <c r="B23" s="19" t="s">
        <v>13</v>
      </c>
      <c r="C23" s="20" t="s">
        <v>68</v>
      </c>
      <c r="D23" s="21">
        <f>IF(0+0&lt;0,ABS(0+0),-(0+0))-0+IF(0&lt;0,ABS(0),0)</f>
        <v>0</v>
      </c>
    </row>
    <row r="24" spans="1:4" ht="25.5">
      <c r="A24" s="1"/>
      <c r="B24" s="19" t="s">
        <v>38</v>
      </c>
      <c r="C24" s="20" t="s">
        <v>5</v>
      </c>
      <c r="D24" s="21">
        <f>IF(0&lt;0,ABS(0),0)</f>
        <v>0</v>
      </c>
    </row>
    <row r="25" spans="1:4" ht="15" customHeight="1">
      <c r="A25" s="1"/>
      <c r="B25" s="19" t="s">
        <v>63</v>
      </c>
      <c r="C25" s="20" t="s">
        <v>11</v>
      </c>
      <c r="D25" s="21">
        <f>IF(-591525143.62&lt;0,ABS(-591525143.62),--591525143.62)</f>
        <v>591525143.62</v>
      </c>
    </row>
    <row r="26" spans="1:4" ht="15" customHeight="1">
      <c r="A26" s="1"/>
      <c r="B26" s="19" t="s">
        <v>93</v>
      </c>
      <c r="C26" s="20" t="s">
        <v>37</v>
      </c>
      <c r="D26" s="22" t="s">
        <v>1</v>
      </c>
    </row>
    <row r="27" spans="1:4" ht="15" customHeight="1">
      <c r="A27" s="1"/>
      <c r="B27" s="19" t="s">
        <v>14</v>
      </c>
      <c r="C27" s="20" t="s">
        <v>43</v>
      </c>
      <c r="D27" s="21">
        <f>IF(0&lt;0,ABS(0),0)</f>
        <v>0</v>
      </c>
    </row>
    <row r="28" spans="1:4" ht="15" customHeight="1">
      <c r="A28" s="2"/>
      <c r="B28" s="16" t="s">
        <v>73</v>
      </c>
      <c r="C28" s="17" t="s">
        <v>71</v>
      </c>
      <c r="D28" s="23" t="s">
        <v>1</v>
      </c>
    </row>
    <row r="29" spans="1:4" ht="15" customHeight="1">
      <c r="A29" s="2"/>
      <c r="B29" s="16" t="s">
        <v>0</v>
      </c>
      <c r="C29" s="17" t="s">
        <v>69</v>
      </c>
      <c r="D29" s="18">
        <f>SUM(D30:D32)</f>
        <v>0</v>
      </c>
    </row>
    <row r="30" spans="1:4" ht="15" customHeight="1">
      <c r="A30" s="1"/>
      <c r="B30" s="19" t="s">
        <v>77</v>
      </c>
      <c r="C30" s="20" t="s">
        <v>94</v>
      </c>
      <c r="D30" s="21">
        <f>0</f>
        <v>0</v>
      </c>
    </row>
    <row r="31" spans="1:4" ht="15" customHeight="1">
      <c r="A31" s="1"/>
      <c r="B31" s="19" t="s">
        <v>51</v>
      </c>
      <c r="C31" s="20" t="s">
        <v>17</v>
      </c>
      <c r="D31" s="21">
        <v>0</v>
      </c>
    </row>
    <row r="32" spans="1:4" ht="15" customHeight="1">
      <c r="A32" s="1"/>
      <c r="B32" s="19" t="s">
        <v>28</v>
      </c>
      <c r="C32" s="20" t="s">
        <v>92</v>
      </c>
      <c r="D32" s="21">
        <f>0</f>
        <v>0</v>
      </c>
    </row>
    <row r="33" spans="1:4" ht="15" customHeight="1">
      <c r="A33" s="1"/>
      <c r="B33" s="16" t="s">
        <v>31</v>
      </c>
      <c r="C33" s="17" t="s">
        <v>80</v>
      </c>
      <c r="D33" s="18">
        <f>262522946.11+6457377.48</f>
        <v>268980323.59000003</v>
      </c>
    </row>
    <row r="34" spans="1:4" ht="15" customHeight="1">
      <c r="A34" s="1"/>
      <c r="B34" s="16" t="s">
        <v>62</v>
      </c>
      <c r="C34" s="17" t="s">
        <v>49</v>
      </c>
      <c r="D34" s="18">
        <f>IF(-61803175.05+-7766605.31&lt;0,ABS(-61803175.05+-7766605.31),-(-61803175.05+-7766605.31))</f>
        <v>69569780.36</v>
      </c>
    </row>
    <row r="35" spans="1:4" ht="25.5">
      <c r="A35" s="1"/>
      <c r="B35" s="16" t="s">
        <v>103</v>
      </c>
      <c r="C35" s="17" t="s">
        <v>82</v>
      </c>
      <c r="D35" s="18">
        <f>SUM(D36:D40)</f>
        <v>7514721.81</v>
      </c>
    </row>
    <row r="36" spans="1:4" ht="14.25" customHeight="1">
      <c r="A36" s="1"/>
      <c r="B36" s="19" t="s">
        <v>23</v>
      </c>
      <c r="C36" s="20" t="s">
        <v>104</v>
      </c>
      <c r="D36" s="21">
        <f>0+0+0</f>
        <v>0</v>
      </c>
    </row>
    <row r="37" spans="1:4" ht="14.25" customHeight="1">
      <c r="A37" s="1"/>
      <c r="B37" s="19" t="s">
        <v>46</v>
      </c>
      <c r="C37" s="20" t="s">
        <v>12</v>
      </c>
      <c r="D37" s="21">
        <f>7514721.81</f>
        <v>7514721.81</v>
      </c>
    </row>
    <row r="38" spans="1:4" ht="14.25" customHeight="1">
      <c r="A38" s="1"/>
      <c r="B38" s="19" t="s">
        <v>74</v>
      </c>
      <c r="C38" s="20" t="s">
        <v>30</v>
      </c>
      <c r="D38" s="21">
        <f>0</f>
        <v>0</v>
      </c>
    </row>
    <row r="39" spans="1:4" ht="14.25" customHeight="1">
      <c r="A39" s="1"/>
      <c r="B39" s="19" t="s">
        <v>101</v>
      </c>
      <c r="C39" s="20" t="s">
        <v>84</v>
      </c>
      <c r="D39" s="21">
        <v>0</v>
      </c>
    </row>
    <row r="40" spans="1:4" ht="14.25" customHeight="1">
      <c r="A40" s="1"/>
      <c r="B40" s="19" t="s">
        <v>24</v>
      </c>
      <c r="C40" s="20" t="s">
        <v>89</v>
      </c>
      <c r="D40" s="21">
        <v>0</v>
      </c>
    </row>
    <row r="41" spans="1:4" ht="25.5">
      <c r="A41" s="2"/>
      <c r="B41" s="16" t="s">
        <v>79</v>
      </c>
      <c r="C41" s="17" t="s">
        <v>99</v>
      </c>
      <c r="D41" s="18">
        <f>9613693.06+1055344.3+-3866587.38</f>
        <v>6802449.980000001</v>
      </c>
    </row>
    <row r="42" spans="1:4" ht="25.5">
      <c r="A42" s="2"/>
      <c r="B42" s="16" t="s">
        <v>57</v>
      </c>
      <c r="C42" s="17" t="s">
        <v>56</v>
      </c>
      <c r="D42" s="18">
        <f>0</f>
        <v>0</v>
      </c>
    </row>
    <row r="43" spans="1:4" ht="12.75">
      <c r="A43" s="2"/>
      <c r="B43" s="16">
        <v>100</v>
      </c>
      <c r="C43" s="17" t="s">
        <v>96</v>
      </c>
      <c r="D43" s="23" t="s">
        <v>1</v>
      </c>
    </row>
    <row r="44" spans="1:4" ht="12.75">
      <c r="A44" s="2"/>
      <c r="B44" s="16">
        <v>110</v>
      </c>
      <c r="C44" s="17" t="s">
        <v>27</v>
      </c>
      <c r="D44" s="18">
        <f>233735458.91+278480.3</f>
        <v>234013939.21</v>
      </c>
    </row>
    <row r="45" spans="1:4" ht="25.5">
      <c r="A45" s="2"/>
      <c r="B45" s="16">
        <v>120</v>
      </c>
      <c r="C45" s="17" t="s">
        <v>19</v>
      </c>
      <c r="D45" s="18">
        <f>0+328796.98+904381.42+-150004.48+-831757.14</f>
        <v>251416.7799999999</v>
      </c>
    </row>
    <row r="46" spans="1:4" ht="15" customHeight="1">
      <c r="A46" s="2"/>
      <c r="B46" s="16">
        <v>130</v>
      </c>
      <c r="C46" s="17" t="s">
        <v>48</v>
      </c>
      <c r="D46" s="23" t="s">
        <v>1</v>
      </c>
    </row>
    <row r="47" spans="1:4" ht="15" customHeight="1">
      <c r="A47" s="2"/>
      <c r="B47" s="16">
        <v>140</v>
      </c>
      <c r="C47" s="17" t="s">
        <v>20</v>
      </c>
      <c r="D47" s="23" t="s">
        <v>1</v>
      </c>
    </row>
    <row r="48" spans="1:4" ht="15" customHeight="1">
      <c r="A48" s="2"/>
      <c r="B48" s="16">
        <v>150</v>
      </c>
      <c r="C48" s="17" t="s">
        <v>15</v>
      </c>
      <c r="D48" s="18">
        <f>1538650.63+24771.56</f>
        <v>1563422.19</v>
      </c>
    </row>
    <row r="49" spans="1:4" ht="15" customHeight="1">
      <c r="A49" s="2"/>
      <c r="B49" s="16">
        <v>160</v>
      </c>
      <c r="C49" s="17" t="s">
        <v>47</v>
      </c>
      <c r="D49" s="18">
        <f>IF(-58840707.67+-2888484.38&lt;0,ABS(-58840707.67+-2888484.38),-(-58840707.67+-2888484.38))</f>
        <v>61729192.050000004</v>
      </c>
    </row>
    <row r="50" spans="1:4" ht="15" customHeight="1">
      <c r="A50" s="2"/>
      <c r="B50" s="16">
        <v>170</v>
      </c>
      <c r="C50" s="17" t="s">
        <v>105</v>
      </c>
      <c r="D50" s="18">
        <f>SUM(D51:D54)</f>
        <v>291606427.66</v>
      </c>
    </row>
    <row r="51" spans="1:4" ht="15" customHeight="1">
      <c r="A51" s="1"/>
      <c r="B51" s="19">
        <v>171</v>
      </c>
      <c r="C51" s="20" t="s">
        <v>16</v>
      </c>
      <c r="D51" s="21">
        <f>IF(-135629560.86&lt;0,ABS(-135629560.86),--135629560.86)</f>
        <v>135629560.86</v>
      </c>
    </row>
    <row r="52" spans="1:4" ht="15" customHeight="1">
      <c r="A52" s="1"/>
      <c r="B52" s="19">
        <v>172</v>
      </c>
      <c r="C52" s="20" t="s">
        <v>10</v>
      </c>
      <c r="D52" s="21">
        <f>IF(-7281310&lt;0,ABS(-7281310),--7281310)</f>
        <v>7281310</v>
      </c>
    </row>
    <row r="53" spans="1:4" ht="15" customHeight="1">
      <c r="A53" s="1"/>
      <c r="B53" s="19">
        <v>173</v>
      </c>
      <c r="C53" s="20" t="s">
        <v>35</v>
      </c>
      <c r="D53" s="21">
        <f>IF(-42371142&lt;0,ABS(-42371142),--42371142)</f>
        <v>42371142</v>
      </c>
    </row>
    <row r="54" spans="1:4" ht="15" customHeight="1">
      <c r="A54" s="1"/>
      <c r="B54" s="19">
        <v>174</v>
      </c>
      <c r="C54" s="20" t="s">
        <v>42</v>
      </c>
      <c r="D54" s="21">
        <f>IF(-106324414.8&lt;0,ABS(-106324414.8),--106324414.8)</f>
        <v>106324414.8</v>
      </c>
    </row>
    <row r="55" spans="1:4" ht="15" customHeight="1">
      <c r="A55" s="1"/>
      <c r="B55" s="16">
        <v>180</v>
      </c>
      <c r="C55" s="17" t="s">
        <v>21</v>
      </c>
      <c r="D55" s="18">
        <f>SUM(D56:D58)</f>
        <v>50468507.11</v>
      </c>
    </row>
    <row r="56" spans="1:4" ht="15" customHeight="1">
      <c r="A56" s="1"/>
      <c r="B56" s="19">
        <v>181</v>
      </c>
      <c r="C56" s="20" t="s">
        <v>41</v>
      </c>
      <c r="D56" s="21">
        <f>IF(-37836249.8&lt;0,ABS(-37836249.8),--37836249.8)</f>
        <v>37836249.8</v>
      </c>
    </row>
    <row r="57" spans="1:4" ht="15" customHeight="1">
      <c r="A57" s="1"/>
      <c r="B57" s="19">
        <v>182</v>
      </c>
      <c r="C57" s="20" t="s">
        <v>3</v>
      </c>
      <c r="D57" s="21">
        <f>IF(0&lt;0,ABS(0),0)</f>
        <v>0</v>
      </c>
    </row>
    <row r="58" spans="1:4" ht="15" customHeight="1">
      <c r="A58" s="1"/>
      <c r="B58" s="19">
        <v>183</v>
      </c>
      <c r="C58" s="20" t="s">
        <v>22</v>
      </c>
      <c r="D58" s="21">
        <f>IF(-12632257.31&lt;0,ABS(-12632257.31),--12632257.31)</f>
        <v>12632257.31</v>
      </c>
    </row>
    <row r="59" spans="1:4" ht="16.5" customHeight="1">
      <c r="A59" s="1"/>
      <c r="B59" s="16">
        <v>190</v>
      </c>
      <c r="C59" s="17" t="s">
        <v>29</v>
      </c>
      <c r="D59" s="18">
        <f>IF(-4111738&lt;0,ABS(-4111738),--4111738)</f>
        <v>4111738</v>
      </c>
    </row>
    <row r="60" spans="1:4" ht="25.5">
      <c r="A60" s="1"/>
      <c r="B60" s="16">
        <v>200</v>
      </c>
      <c r="C60" s="17" t="s">
        <v>33</v>
      </c>
      <c r="D60" s="18">
        <f>SUM(D61:D64)</f>
        <v>203180568.38</v>
      </c>
    </row>
    <row r="61" spans="1:4" ht="25.5">
      <c r="A61" s="1"/>
      <c r="B61" s="19">
        <v>201</v>
      </c>
      <c r="C61" s="20" t="s">
        <v>75</v>
      </c>
      <c r="D61" s="21">
        <v>0</v>
      </c>
    </row>
    <row r="62" spans="1:4" ht="15" customHeight="1">
      <c r="A62" s="1"/>
      <c r="B62" s="19">
        <v>202</v>
      </c>
      <c r="C62" s="20" t="s">
        <v>25</v>
      </c>
      <c r="D62" s="21">
        <f>IF(0&lt;0,ABS(0),0)+IF(0&lt;0,ABS(0),-(0))</f>
        <v>0</v>
      </c>
    </row>
    <row r="63" spans="1:4" ht="15" customHeight="1">
      <c r="A63" s="1"/>
      <c r="B63" s="19">
        <v>203</v>
      </c>
      <c r="C63" s="20" t="s">
        <v>72</v>
      </c>
      <c r="D63" s="21">
        <f>IF(-203180568.38&lt;0,ABS(-203180568.38),--203180568.38)+IF(0&lt;0,ABS(0),0)</f>
        <v>203180568.38</v>
      </c>
    </row>
    <row r="64" spans="1:4" ht="15" customHeight="1">
      <c r="A64" s="1"/>
      <c r="B64" s="19">
        <v>204</v>
      </c>
      <c r="C64" s="20" t="s">
        <v>50</v>
      </c>
      <c r="D64" s="21">
        <f>IF(0&lt;0,ABS(0),0)</f>
        <v>0</v>
      </c>
    </row>
    <row r="65" spans="1:4" ht="15" customHeight="1">
      <c r="A65" s="1"/>
      <c r="B65" s="16">
        <v>210</v>
      </c>
      <c r="C65" s="17" t="s">
        <v>4</v>
      </c>
      <c r="D65" s="18">
        <f>SUM(D66:D71)</f>
        <v>22410942.58</v>
      </c>
    </row>
    <row r="66" spans="1:4" ht="15" customHeight="1">
      <c r="A66" s="1"/>
      <c r="B66" s="19">
        <v>211</v>
      </c>
      <c r="C66" s="20" t="s">
        <v>41</v>
      </c>
      <c r="D66" s="21">
        <f>IF(0&lt;0,ABS(0),0)</f>
        <v>0</v>
      </c>
    </row>
    <row r="67" spans="1:4" ht="15" customHeight="1">
      <c r="A67" s="1"/>
      <c r="B67" s="19">
        <v>212</v>
      </c>
      <c r="C67" s="20" t="s">
        <v>3</v>
      </c>
      <c r="D67" s="21">
        <f>IF(0&lt;0,ABS(0),0)</f>
        <v>0</v>
      </c>
    </row>
    <row r="68" spans="1:4" ht="15" customHeight="1">
      <c r="A68" s="1"/>
      <c r="B68" s="19">
        <v>213</v>
      </c>
      <c r="C68" s="20" t="s">
        <v>54</v>
      </c>
      <c r="D68" s="21">
        <f>IF(0&lt;0,ABS(0),0)</f>
        <v>0</v>
      </c>
    </row>
    <row r="69" spans="1:4" ht="15" customHeight="1">
      <c r="A69" s="1"/>
      <c r="B69" s="19">
        <v>214</v>
      </c>
      <c r="C69" s="20" t="s">
        <v>22</v>
      </c>
      <c r="D69" s="21">
        <f>IF(0&lt;0,ABS(0),0)</f>
        <v>0</v>
      </c>
    </row>
    <row r="70" spans="1:4" ht="15" customHeight="1">
      <c r="A70" s="1"/>
      <c r="B70" s="19">
        <v>215</v>
      </c>
      <c r="C70" s="20" t="s">
        <v>45</v>
      </c>
      <c r="D70" s="22" t="s">
        <v>1</v>
      </c>
    </row>
    <row r="71" spans="1:4" ht="15" customHeight="1">
      <c r="A71" s="1"/>
      <c r="B71" s="19">
        <v>216</v>
      </c>
      <c r="C71" s="20" t="s">
        <v>67</v>
      </c>
      <c r="D71" s="21">
        <f>IF(0+-22410942.58&lt;0,ABS(0+-22410942.58),-(0+-22410942.58))</f>
        <v>22410942.58</v>
      </c>
    </row>
    <row r="72" spans="1:4" ht="15" customHeight="1">
      <c r="A72" s="1"/>
      <c r="B72" s="16">
        <v>220</v>
      </c>
      <c r="C72" s="17" t="s">
        <v>98</v>
      </c>
      <c r="D72" s="18">
        <v>0</v>
      </c>
    </row>
    <row r="73" spans="1:4" ht="15" customHeight="1">
      <c r="A73" s="1"/>
      <c r="B73" s="16">
        <v>230</v>
      </c>
      <c r="C73" s="17" t="s">
        <v>44</v>
      </c>
      <c r="D73" s="23" t="s">
        <v>1</v>
      </c>
    </row>
    <row r="74" spans="1:4" ht="28.5" customHeight="1">
      <c r="A74" s="1"/>
      <c r="B74" s="16">
        <v>240</v>
      </c>
      <c r="C74" s="17" t="s">
        <v>66</v>
      </c>
      <c r="D74" s="18">
        <f>0+0+0+0</f>
        <v>0</v>
      </c>
    </row>
    <row r="75" spans="1:4" ht="12.75">
      <c r="A75" s="1"/>
      <c r="B75" s="16">
        <v>250</v>
      </c>
      <c r="C75" s="17" t="s">
        <v>9</v>
      </c>
      <c r="D75" s="18">
        <f>SUM(D14,D29,D33,D35,D41,D42,D43,D44,D45,D46,D47,D48,D74)-SUM(D22,D28,D34,D49,D50,D55,D59,D60,D65,D72,D73)</f>
        <v>541140853.2600002</v>
      </c>
    </row>
    <row r="76" spans="1:4" ht="15" customHeight="1">
      <c r="A76" s="1"/>
      <c r="B76" s="19">
        <v>251</v>
      </c>
      <c r="C76" s="20" t="s">
        <v>91</v>
      </c>
      <c r="D76" s="21">
        <f>IF(-74563000&lt;0,ABS(-74563000),--74563000)</f>
        <v>74563000</v>
      </c>
    </row>
    <row r="77" spans="1:4" ht="15" customHeight="1">
      <c r="A77" s="1"/>
      <c r="B77" s="16">
        <v>260</v>
      </c>
      <c r="C77" s="17" t="s">
        <v>60</v>
      </c>
      <c r="D77" s="18">
        <f>D75-D76</f>
        <v>466577853.2600002</v>
      </c>
    </row>
    <row r="78" spans="1:4" ht="15" customHeight="1">
      <c r="A78" s="1"/>
      <c r="B78" s="19">
        <v>261</v>
      </c>
      <c r="C78" s="20" t="s">
        <v>81</v>
      </c>
      <c r="D78" s="21">
        <v>0</v>
      </c>
    </row>
    <row r="79" spans="1:4" ht="15" customHeight="1">
      <c r="A79" s="2"/>
      <c r="B79" s="16">
        <v>270</v>
      </c>
      <c r="C79" s="17" t="s">
        <v>76</v>
      </c>
      <c r="D79" s="18">
        <f>D77+D78</f>
        <v>466577853.2600002</v>
      </c>
    </row>
    <row r="80" spans="1:4" ht="15" customHeight="1">
      <c r="A80" s="2"/>
      <c r="B80" s="16">
        <v>280</v>
      </c>
      <c r="C80" s="17" t="s">
        <v>36</v>
      </c>
      <c r="D80" s="24" t="s">
        <v>1</v>
      </c>
    </row>
    <row r="81" spans="1:4" ht="15" customHeight="1">
      <c r="A81" s="2"/>
      <c r="B81" s="25">
        <v>290</v>
      </c>
      <c r="C81" s="26" t="s">
        <v>100</v>
      </c>
      <c r="D81" s="27" t="s">
        <v>1</v>
      </c>
    </row>
    <row r="82" spans="1:4" ht="12.75">
      <c r="A82" s="1"/>
      <c r="B82" s="28"/>
      <c r="C82" s="29"/>
      <c r="D82" s="29"/>
    </row>
    <row r="83" spans="1:4" ht="75" customHeight="1">
      <c r="A83" s="1"/>
      <c r="B83" s="31" t="s">
        <v>97</v>
      </c>
      <c r="C83" s="31"/>
      <c r="D83" s="1" t="s">
        <v>102</v>
      </c>
    </row>
    <row r="84" spans="1:4" ht="27" customHeight="1">
      <c r="A84" s="1"/>
      <c r="B84" s="32"/>
      <c r="C84" s="32"/>
      <c r="D84" s="1"/>
    </row>
    <row r="85" spans="1:4" ht="36" customHeight="1">
      <c r="A85" s="1"/>
      <c r="B85" s="31" t="s">
        <v>18</v>
      </c>
      <c r="C85" s="31"/>
      <c r="D85" s="1" t="s">
        <v>87</v>
      </c>
    </row>
    <row r="86" spans="1:4" ht="12.75" customHeight="1">
      <c r="A86" s="1"/>
      <c r="B86" s="28"/>
      <c r="C86" s="1"/>
      <c r="D86" s="1"/>
    </row>
    <row r="87" spans="1:4" ht="12.75">
      <c r="A87" s="1"/>
      <c r="B87" s="28"/>
      <c r="C87" s="1"/>
      <c r="D87" s="1"/>
    </row>
    <row r="88" spans="1:4" ht="12.75">
      <c r="A88" s="1"/>
      <c r="B88" s="28"/>
      <c r="C88" s="1"/>
      <c r="D88" s="1"/>
    </row>
    <row r="89" spans="1:4" ht="12.75">
      <c r="A89" s="1"/>
      <c r="B89" s="28"/>
      <c r="C89" s="1"/>
      <c r="D89" s="1"/>
    </row>
    <row r="90" spans="1:4" ht="12.75">
      <c r="A90" s="1"/>
      <c r="B90" s="28"/>
      <c r="C90" s="1"/>
      <c r="D90" s="1"/>
    </row>
  </sheetData>
  <sheetProtection/>
  <mergeCells count="3">
    <mergeCell ref="B2:C2"/>
    <mergeCell ref="B83:C83"/>
    <mergeCell ref="B85:C85"/>
  </mergeCells>
  <printOptions/>
  <pageMargins left="0.96" right="0.6" top="0.85" bottom="0.984251968503937" header="0.5118110236220472" footer="0.5118110236220472"/>
  <pageSetup horizontalDpi="600" verticalDpi="600" orientation="portrait" paperSize="9" scale="73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2015-12-09T07:18:06Z</cp:lastPrinted>
  <dcterms:modified xsi:type="dcterms:W3CDTF">2015-12-09T07:18:09Z</dcterms:modified>
  <cp:category/>
  <cp:version/>
  <cp:contentType/>
  <cp:contentStatus/>
</cp:coreProperties>
</file>