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<sst xmlns="http://schemas.openxmlformats.org/spreadsheetml/2006/main" count="121" uniqueCount="106">
  <si>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</si>
  <si>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X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</si>
  <si>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</si>
  <si>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</si>
  <si>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</si>
  <si>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</si>
  <si>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</si>
  <si>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</si>
  <si>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</si>
  <si>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</si>
  <si>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</si>
  <si>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</si>
  <si>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</si>
  <si>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</si>
  <si>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</si>
  <si>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</si>
  <si>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</si>
  <si>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</si>
  <si>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</si>
  <si>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</si>
  <si>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</si>
  <si>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</si>
  <si>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</si>
  <si>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</si>
  <si>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</si>
  <si>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</si>
  <si>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</si>
  <si>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</si>
  <si>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</si>
  <si>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</si>
  <si>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</si>
  <si>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</si>
  <si>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</si>
  <si>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</si>
  <si>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</si>
  <si>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</si>
  <si>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</si>
  <si>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</si>
  <si>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</si>
  <si>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</si>
  <si>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</si>
  <si>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</si>
  <si>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</si>
  <si>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</si>
  <si>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</si>
  <si>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</si>
  <si>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</si>
  <si>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</si>
  <si>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</si>
  <si>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</si>
  <si>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</si>
  <si>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</si>
  <si>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</si>
  <si>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</si>
  <si>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</si>
  <si>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</si>
  <si>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</si>
  <si>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</si>
  <si>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</si>
  <si>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</si>
  <si>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</si>
  <si>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</si>
  <si>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</si>
  <si>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</si>
  <si>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</si>
  <si>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</si>
  <si>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</si>
  <si>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</si>
  <si>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</si>
  <si>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</si>
  <si>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</si>
  <si>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</si>
  <si>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</si>
  <si>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</si>
  <si>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</si>
  <si>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</si>
  <si>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</si>
  <si>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</si>
  <si>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</si>
  <si>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</si>
  <si>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</si>
  <si>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</si>
  <si>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</si>
  <si>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</si>
  <si>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</si>
  <si>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</si>
  <si>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</si>
  <si>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</si>
  <si>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</si>
  <si>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</si>
  <si>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</si>
  <si>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</si>
  <si>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</si>
  <si>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</si>
  <si>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</si>
  <si>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</si>
  <si>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</si>
  <si>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</si>
  <si>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</si>
  <si>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</si>
  <si>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</si>
  <si>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</si>
  <si>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</si>
  <si>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 xml:space="preserve">                                         la data 29 mai 2015 </t>
  </si>
  <si>
    <t>(-) Cheltuieli administrative</t>
  </si>
  <si>
    <t xml:space="preserve">                                 FIN 2 Contul de profit sau pierdere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</si>
</sst>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1.8515625" style="0" customWidth="1"/>
    <col min="4" max="4" width="19.8515625" style="0" customWidth="1"/>
  </cols>
  <sheetData>
    <row r="1" spans="1:4" ht="12.75">
      <c r="A1" s="1"/>
      <c r="B1" s="3" t="s">
        <v>5</v>
      </c>
      <c r="C1" s="1"/>
      <c r="D1" s="1"/>
    </row>
    <row r="2" spans="1:4" ht="12.75">
      <c r="A2" s="1"/>
      <c r="B2" s="31" t="s">
        <v>83</v>
      </c>
      <c r="C2" s="31"/>
      <c r="D2" s="1"/>
    </row>
    <row r="3" spans="1:4" ht="8.25" customHeight="1">
      <c r="A3" s="1"/>
      <c r="B3" s="3"/>
      <c r="C3" s="1"/>
      <c r="D3" s="1"/>
    </row>
    <row r="4" spans="1:4" ht="409.5" customHeight="1" hidden="1">
      <c r="A4" s="1"/>
      <c r="B4" s="3"/>
      <c r="C4" s="1"/>
      <c r="D4" s="1"/>
    </row>
    <row r="5" spans="1:4" ht="409.5" customHeight="1" hidden="1">
      <c r="A5" s="1"/>
      <c r="B5" s="3"/>
      <c r="C5" s="1"/>
      <c r="D5" s="1"/>
    </row>
    <row r="6" spans="1:4" ht="409.5" customHeight="1" hidden="1">
      <c r="A6" s="1"/>
      <c r="B6" s="3"/>
      <c r="C6" s="1"/>
      <c r="D6" s="1"/>
    </row>
    <row r="7" spans="1:4" ht="12.75">
      <c r="A7" s="1"/>
      <c r="B7" s="1"/>
      <c r="C7" s="3"/>
      <c r="D7" s="1"/>
    </row>
    <row r="8" spans="1:4" ht="12.75">
      <c r="A8" s="1"/>
      <c r="B8" s="1"/>
      <c r="C8" s="17" t="s">
        <v>105</v>
      </c>
      <c r="D8" s="1"/>
    </row>
    <row r="9" spans="1:4" ht="12.75">
      <c r="A9" s="1"/>
      <c r="B9" s="1"/>
      <c r="C9" s="13" t="s">
        <v>103</v>
      </c>
      <c r="D9" s="1"/>
    </row>
    <row r="10" spans="1:4" ht="12.75">
      <c r="A10" s="1"/>
      <c r="B10" s="1"/>
      <c r="C10" s="1"/>
      <c r="D10" s="9" t="s">
        <v>88</v>
      </c>
    </row>
    <row r="11" spans="1:4" ht="28.5" customHeight="1">
      <c r="A11" s="1"/>
      <c r="B11" s="10" t="s">
        <v>81</v>
      </c>
      <c r="C11" s="11"/>
      <c r="D11" s="12" t="s">
        <v>25</v>
      </c>
    </row>
    <row r="12" spans="1:4" ht="12.75">
      <c r="A12" s="1"/>
      <c r="B12" s="5" t="s">
        <v>76</v>
      </c>
      <c r="C12" s="6" t="s">
        <v>51</v>
      </c>
      <c r="D12" s="7">
        <v>1</v>
      </c>
    </row>
    <row r="13" spans="1:4" ht="12.75">
      <c r="A13" s="1"/>
      <c r="B13" s="23"/>
      <c r="C13" s="8" t="s">
        <v>39</v>
      </c>
      <c r="D13" s="25"/>
    </row>
    <row r="14" spans="1:4" ht="12.75">
      <c r="A14" s="1"/>
      <c r="B14" s="26" t="s">
        <v>7</v>
      </c>
      <c r="C14" s="15" t="s">
        <v>63</v>
      </c>
      <c r="D14" s="19">
        <f>SUM(D15:D21)</f>
        <v>525026003.63</v>
      </c>
    </row>
    <row r="15" spans="1:4" ht="12.75">
      <c r="A15" s="1"/>
      <c r="B15" s="27" t="s">
        <v>84</v>
      </c>
      <c r="C15" s="16" t="s">
        <v>60</v>
      </c>
      <c r="D15" s="20">
        <f>0+0+0</f>
        <v>0</v>
      </c>
    </row>
    <row r="16" spans="1:4" ht="25.5">
      <c r="A16" s="1"/>
      <c r="B16" s="27" t="s">
        <v>57</v>
      </c>
      <c r="C16" s="16" t="s">
        <v>54</v>
      </c>
      <c r="D16" s="20">
        <v>0</v>
      </c>
    </row>
    <row r="17" spans="1:4" ht="12.75">
      <c r="A17" s="1"/>
      <c r="B17" s="27" t="s">
        <v>33</v>
      </c>
      <c r="C17" s="16" t="s">
        <v>102</v>
      </c>
      <c r="D17" s="20">
        <f>0+0+0</f>
        <v>0</v>
      </c>
    </row>
    <row r="18" spans="1:4" ht="12.75">
      <c r="A18" s="1"/>
      <c r="B18" s="27" t="s">
        <v>6</v>
      </c>
      <c r="C18" s="16" t="s">
        <v>11</v>
      </c>
      <c r="D18" s="20">
        <f>495962534.9+0</f>
        <v>495962534.9</v>
      </c>
    </row>
    <row r="19" spans="1:4" ht="12.75">
      <c r="A19" s="1"/>
      <c r="B19" s="27" t="s">
        <v>86</v>
      </c>
      <c r="C19" s="16" t="s">
        <v>29</v>
      </c>
      <c r="D19" s="20">
        <f>1189073.2+27874395.53+0</f>
        <v>29063468.73</v>
      </c>
    </row>
    <row r="20" spans="1:4" ht="12.75">
      <c r="A20" s="1"/>
      <c r="B20" s="27" t="s">
        <v>58</v>
      </c>
      <c r="C20" s="16" t="s">
        <v>68</v>
      </c>
      <c r="D20" s="21" t="s">
        <v>1</v>
      </c>
    </row>
    <row r="21" spans="1:4" ht="12.75">
      <c r="A21" s="1"/>
      <c r="B21" s="27" t="s">
        <v>31</v>
      </c>
      <c r="C21" s="16" t="s">
        <v>38</v>
      </c>
      <c r="D21" s="20">
        <f>0</f>
        <v>0</v>
      </c>
    </row>
    <row r="22" spans="1:4" ht="12.75">
      <c r="A22" s="1"/>
      <c r="B22" s="26" t="s">
        <v>93</v>
      </c>
      <c r="C22" s="15" t="s">
        <v>52</v>
      </c>
      <c r="D22" s="19">
        <f>SUM(D23:D27)</f>
        <v>230927472.96</v>
      </c>
    </row>
    <row r="23" spans="1:4" ht="12.75">
      <c r="A23" s="1"/>
      <c r="B23" s="27" t="s">
        <v>12</v>
      </c>
      <c r="C23" s="16" t="s">
        <v>66</v>
      </c>
      <c r="D23" s="20">
        <f>IF(0+0&lt;0,ABS(0+0),-(0+0))-0+IF(0&lt;0,ABS(0),0)</f>
        <v>0</v>
      </c>
    </row>
    <row r="24" spans="1:4" ht="25.5">
      <c r="A24" s="1"/>
      <c r="B24" s="27" t="s">
        <v>37</v>
      </c>
      <c r="C24" s="16" t="s">
        <v>4</v>
      </c>
      <c r="D24" s="20">
        <f>IF(0&lt;0,ABS(0),0)</f>
        <v>0</v>
      </c>
    </row>
    <row r="25" spans="1:4" ht="12.75">
      <c r="A25" s="1"/>
      <c r="B25" s="27" t="s">
        <v>62</v>
      </c>
      <c r="C25" s="16" t="s">
        <v>10</v>
      </c>
      <c r="D25" s="20">
        <f>IF(-230927472.96&lt;0,ABS(-230927472.96),--230927472.96)</f>
        <v>230927472.96</v>
      </c>
    </row>
    <row r="26" spans="1:4" ht="12.75">
      <c r="A26" s="1"/>
      <c r="B26" s="27" t="s">
        <v>91</v>
      </c>
      <c r="C26" s="16" t="s">
        <v>36</v>
      </c>
      <c r="D26" s="21" t="s">
        <v>1</v>
      </c>
    </row>
    <row r="27" spans="1:4" ht="12.75">
      <c r="A27" s="1"/>
      <c r="B27" s="27" t="s">
        <v>13</v>
      </c>
      <c r="C27" s="16" t="s">
        <v>42</v>
      </c>
      <c r="D27" s="20">
        <f>IF(0&lt;0,ABS(0),0)</f>
        <v>0</v>
      </c>
    </row>
    <row r="28" spans="1:4" ht="12.75">
      <c r="A28" s="3"/>
      <c r="B28" s="26" t="s">
        <v>71</v>
      </c>
      <c r="C28" s="15" t="s">
        <v>69</v>
      </c>
      <c r="D28" s="22" t="s">
        <v>1</v>
      </c>
    </row>
    <row r="29" spans="1:4" ht="12.75">
      <c r="A29" s="3"/>
      <c r="B29" s="26" t="s">
        <v>0</v>
      </c>
      <c r="C29" s="15" t="s">
        <v>67</v>
      </c>
      <c r="D29" s="19">
        <f>SUM(D30:D32)</f>
        <v>0</v>
      </c>
    </row>
    <row r="30" spans="1:4" ht="14.25" customHeight="1">
      <c r="A30" s="1"/>
      <c r="B30" s="27" t="s">
        <v>75</v>
      </c>
      <c r="C30" s="16" t="s">
        <v>92</v>
      </c>
      <c r="D30" s="20">
        <f>0</f>
        <v>0</v>
      </c>
    </row>
    <row r="31" spans="1:4" ht="25.5">
      <c r="A31" s="1"/>
      <c r="B31" s="27" t="s">
        <v>50</v>
      </c>
      <c r="C31" s="16" t="s">
        <v>16</v>
      </c>
      <c r="D31" s="20">
        <v>0</v>
      </c>
    </row>
    <row r="32" spans="1:4" ht="12.75">
      <c r="A32" s="1"/>
      <c r="B32" s="27" t="s">
        <v>27</v>
      </c>
      <c r="C32" s="16" t="s">
        <v>90</v>
      </c>
      <c r="D32" s="20">
        <f>0</f>
        <v>0</v>
      </c>
    </row>
    <row r="33" spans="1:4" ht="12.75">
      <c r="A33" s="1"/>
      <c r="B33" s="26" t="s">
        <v>30</v>
      </c>
      <c r="C33" s="15" t="s">
        <v>78</v>
      </c>
      <c r="D33" s="19">
        <f>104759696.13+3157083.67</f>
        <v>107916779.8</v>
      </c>
    </row>
    <row r="34" spans="1:4" ht="12.75">
      <c r="A34" s="1"/>
      <c r="B34" s="26" t="s">
        <v>61</v>
      </c>
      <c r="C34" s="15" t="s">
        <v>48</v>
      </c>
      <c r="D34" s="19">
        <f>IF(-23887881.88+-3866288.08&lt;0,ABS(-23887881.88+-3866288.08),-(-23887881.88+-3866288.08))</f>
        <v>27754169.96</v>
      </c>
    </row>
    <row r="35" spans="1:4" ht="25.5">
      <c r="A35" s="1"/>
      <c r="B35" s="26" t="s">
        <v>101</v>
      </c>
      <c r="C35" s="15" t="s">
        <v>80</v>
      </c>
      <c r="D35" s="19">
        <f>SUM(D36:D40)</f>
        <v>3184158.52</v>
      </c>
    </row>
    <row r="36" spans="1:4" ht="12.75">
      <c r="A36" s="1"/>
      <c r="B36" s="27" t="s">
        <v>22</v>
      </c>
      <c r="C36" s="16" t="s">
        <v>102</v>
      </c>
      <c r="D36" s="20">
        <f>0+0+0</f>
        <v>0</v>
      </c>
    </row>
    <row r="37" spans="1:4" ht="12.75">
      <c r="A37" s="1"/>
      <c r="B37" s="27" t="s">
        <v>45</v>
      </c>
      <c r="C37" s="16" t="s">
        <v>11</v>
      </c>
      <c r="D37" s="20">
        <f>3184158.52</f>
        <v>3184158.52</v>
      </c>
    </row>
    <row r="38" spans="1:4" ht="12.75">
      <c r="A38" s="1"/>
      <c r="B38" s="27" t="s">
        <v>72</v>
      </c>
      <c r="C38" s="16" t="s">
        <v>29</v>
      </c>
      <c r="D38" s="20">
        <f>0+0</f>
        <v>0</v>
      </c>
    </row>
    <row r="39" spans="1:4" ht="12.75">
      <c r="A39" s="1"/>
      <c r="B39" s="27" t="s">
        <v>99</v>
      </c>
      <c r="C39" s="16" t="s">
        <v>82</v>
      </c>
      <c r="D39" s="20">
        <v>0</v>
      </c>
    </row>
    <row r="40" spans="1:4" ht="12.75">
      <c r="A40" s="1"/>
      <c r="B40" s="27" t="s">
        <v>23</v>
      </c>
      <c r="C40" s="16" t="s">
        <v>87</v>
      </c>
      <c r="D40" s="20">
        <v>0</v>
      </c>
    </row>
    <row r="41" spans="1:4" ht="25.5">
      <c r="A41" s="3"/>
      <c r="B41" s="26" t="s">
        <v>77</v>
      </c>
      <c r="C41" s="15" t="s">
        <v>97</v>
      </c>
      <c r="D41" s="19">
        <f>3335842.72+650641.1+0+0+-1731160.4</f>
        <v>2255323.4200000004</v>
      </c>
    </row>
    <row r="42" spans="1:4" ht="25.5">
      <c r="A42" s="3"/>
      <c r="B42" s="26" t="s">
        <v>56</v>
      </c>
      <c r="C42" s="15" t="s">
        <v>55</v>
      </c>
      <c r="D42" s="19">
        <f>0</f>
        <v>0</v>
      </c>
    </row>
    <row r="43" spans="1:4" ht="12.75">
      <c r="A43" s="3"/>
      <c r="B43" s="26">
        <v>100</v>
      </c>
      <c r="C43" s="15" t="s">
        <v>94</v>
      </c>
      <c r="D43" s="22" t="s">
        <v>1</v>
      </c>
    </row>
    <row r="44" spans="1:4" ht="12.75">
      <c r="A44" s="3"/>
      <c r="B44" s="26">
        <v>110</v>
      </c>
      <c r="C44" s="15" t="s">
        <v>26</v>
      </c>
      <c r="D44" s="19">
        <f>129274167.58</f>
        <v>129274167.58</v>
      </c>
    </row>
    <row r="45" spans="1:4" ht="25.5">
      <c r="A45" s="3"/>
      <c r="B45" s="26">
        <v>120</v>
      </c>
      <c r="C45" s="15" t="s">
        <v>18</v>
      </c>
      <c r="D45" s="19">
        <f>0+9288059.7+-538990.94</f>
        <v>8749068.76</v>
      </c>
    </row>
    <row r="46" spans="1:4" ht="12.75">
      <c r="A46" s="3"/>
      <c r="B46" s="26">
        <v>130</v>
      </c>
      <c r="C46" s="15" t="s">
        <v>47</v>
      </c>
      <c r="D46" s="22" t="s">
        <v>1</v>
      </c>
    </row>
    <row r="47" spans="1:4" ht="12.75">
      <c r="A47" s="3"/>
      <c r="B47" s="26">
        <v>140</v>
      </c>
      <c r="C47" s="15" t="s">
        <v>19</v>
      </c>
      <c r="D47" s="22" t="s">
        <v>1</v>
      </c>
    </row>
    <row r="48" spans="1:4" ht="12.75">
      <c r="A48" s="3"/>
      <c r="B48" s="26">
        <v>150</v>
      </c>
      <c r="C48" s="15" t="s">
        <v>14</v>
      </c>
      <c r="D48" s="19">
        <f>755879.79+2679.6</f>
        <v>758559.39</v>
      </c>
    </row>
    <row r="49" spans="1:4" ht="12.75">
      <c r="A49" s="3"/>
      <c r="B49" s="26">
        <v>160</v>
      </c>
      <c r="C49" s="15" t="s">
        <v>46</v>
      </c>
      <c r="D49" s="19">
        <f>IF(-28745839.36+-1139432.69&lt;0,ABS(-28745839.36+-1139432.69),-(-28745839.36+-1139432.69))</f>
        <v>29885272.05</v>
      </c>
    </row>
    <row r="50" spans="1:4" ht="12.75">
      <c r="A50" s="3"/>
      <c r="B50" s="26">
        <v>170</v>
      </c>
      <c r="C50" s="15" t="s">
        <v>104</v>
      </c>
      <c r="D50" s="19">
        <f>SUM(D51:D54)</f>
        <v>132036897.5</v>
      </c>
    </row>
    <row r="51" spans="1:4" ht="12.75">
      <c r="A51" s="1"/>
      <c r="B51" s="27">
        <v>171</v>
      </c>
      <c r="C51" s="16" t="s">
        <v>15</v>
      </c>
      <c r="D51" s="20">
        <f>IF(-59533846.31&lt;0,ABS(-59533846.31),--59533846.31)</f>
        <v>59533846.31</v>
      </c>
    </row>
    <row r="52" spans="1:4" ht="12.75">
      <c r="A52" s="1"/>
      <c r="B52" s="27">
        <v>172</v>
      </c>
      <c r="C52" s="16" t="s">
        <v>9</v>
      </c>
      <c r="D52" s="20">
        <f>IF(-7275000&lt;0,ABS(-7275000),--7275000)</f>
        <v>7275000</v>
      </c>
    </row>
    <row r="53" spans="1:4" ht="12.75">
      <c r="A53" s="1"/>
      <c r="B53" s="27">
        <v>173</v>
      </c>
      <c r="C53" s="16" t="s">
        <v>34</v>
      </c>
      <c r="D53" s="20">
        <f>IF(-20589050.68&lt;0,ABS(-20589050.68),--20589050.68)</f>
        <v>20589050.68</v>
      </c>
    </row>
    <row r="54" spans="1:4" ht="12.75">
      <c r="A54" s="1"/>
      <c r="B54" s="27">
        <v>174</v>
      </c>
      <c r="C54" s="16" t="s">
        <v>41</v>
      </c>
      <c r="D54" s="20">
        <f>IF(-44639000.51&lt;0,ABS(-44639000.51),--44639000.51)</f>
        <v>44639000.51</v>
      </c>
    </row>
    <row r="55" spans="1:4" ht="12.75">
      <c r="A55" s="1"/>
      <c r="B55" s="26">
        <v>180</v>
      </c>
      <c r="C55" s="15" t="s">
        <v>20</v>
      </c>
      <c r="D55" s="19">
        <f>SUM(D56:D58)</f>
        <v>21480859.06</v>
      </c>
    </row>
    <row r="56" spans="1:4" ht="12.75">
      <c r="A56" s="1"/>
      <c r="B56" s="27">
        <v>181</v>
      </c>
      <c r="C56" s="16" t="s">
        <v>40</v>
      </c>
      <c r="D56" s="20">
        <f>IF(-16723752.02&lt;0,ABS(-16723752.02),--16723752.02)</f>
        <v>16723752.02</v>
      </c>
    </row>
    <row r="57" spans="1:4" ht="12.75">
      <c r="A57" s="1"/>
      <c r="B57" s="27">
        <v>182</v>
      </c>
      <c r="C57" s="16" t="s">
        <v>2</v>
      </c>
      <c r="D57" s="20">
        <f>IF(0&lt;0,ABS(0),0)</f>
        <v>0</v>
      </c>
    </row>
    <row r="58" spans="1:4" ht="12.75">
      <c r="A58" s="1"/>
      <c r="B58" s="27">
        <v>183</v>
      </c>
      <c r="C58" s="16" t="s">
        <v>21</v>
      </c>
      <c r="D58" s="20">
        <f>IF(-4757107.04&lt;0,ABS(-4757107.04),--4757107.04)</f>
        <v>4757107.04</v>
      </c>
    </row>
    <row r="59" spans="1:4" ht="12.75">
      <c r="A59" s="1"/>
      <c r="B59" s="26">
        <v>190</v>
      </c>
      <c r="C59" s="15" t="s">
        <v>28</v>
      </c>
      <c r="D59" s="19">
        <f>IF(0&lt;0,ABS(0),0)</f>
        <v>0</v>
      </c>
    </row>
    <row r="60" spans="1:4" ht="25.5">
      <c r="A60" s="1"/>
      <c r="B60" s="26">
        <v>200</v>
      </c>
      <c r="C60" s="15" t="s">
        <v>32</v>
      </c>
      <c r="D60" s="19">
        <f>SUM(D61:D64)</f>
        <v>40925534.01</v>
      </c>
    </row>
    <row r="61" spans="1:4" ht="25.5">
      <c r="A61" s="1"/>
      <c r="B61" s="27">
        <v>201</v>
      </c>
      <c r="C61" s="16" t="s">
        <v>73</v>
      </c>
      <c r="D61" s="20">
        <v>0</v>
      </c>
    </row>
    <row r="62" spans="1:4" ht="12.75">
      <c r="A62" s="1"/>
      <c r="B62" s="27">
        <v>202</v>
      </c>
      <c r="C62" s="16" t="s">
        <v>24</v>
      </c>
      <c r="D62" s="20">
        <f>IF(0&lt;0,ABS(0),0)+IF(0&lt;0,ABS(0),-(0))</f>
        <v>0</v>
      </c>
    </row>
    <row r="63" spans="1:4" ht="12.75">
      <c r="A63" s="1"/>
      <c r="B63" s="27">
        <v>203</v>
      </c>
      <c r="C63" s="16" t="s">
        <v>70</v>
      </c>
      <c r="D63" s="20">
        <f>IF(-40925534.01&lt;0,ABS(-40925534.01),--40925534.01)+IF(0&lt;0,ABS(0),0)</f>
        <v>40925534.01</v>
      </c>
    </row>
    <row r="64" spans="1:4" ht="12.75">
      <c r="A64" s="1"/>
      <c r="B64" s="27">
        <v>204</v>
      </c>
      <c r="C64" s="16" t="s">
        <v>49</v>
      </c>
      <c r="D64" s="20">
        <f>IF(0&lt;0,ABS(0),0)</f>
        <v>0</v>
      </c>
    </row>
    <row r="65" spans="1:4" ht="12.75">
      <c r="A65" s="1"/>
      <c r="B65" s="26">
        <v>210</v>
      </c>
      <c r="C65" s="15" t="s">
        <v>3</v>
      </c>
      <c r="D65" s="19">
        <f>SUM(D66:D71)</f>
        <v>2598435.58</v>
      </c>
    </row>
    <row r="66" spans="1:4" ht="12.75">
      <c r="A66" s="1"/>
      <c r="B66" s="27">
        <v>211</v>
      </c>
      <c r="C66" s="16" t="s">
        <v>40</v>
      </c>
      <c r="D66" s="20">
        <f>IF(0&lt;0,ABS(0),0)</f>
        <v>0</v>
      </c>
    </row>
    <row r="67" spans="1:4" ht="12.75">
      <c r="A67" s="1"/>
      <c r="B67" s="27">
        <v>212</v>
      </c>
      <c r="C67" s="16" t="s">
        <v>2</v>
      </c>
      <c r="D67" s="20">
        <f>IF(0&lt;0,ABS(0),0)</f>
        <v>0</v>
      </c>
    </row>
    <row r="68" spans="1:4" ht="12.75">
      <c r="A68" s="1"/>
      <c r="B68" s="27">
        <v>213</v>
      </c>
      <c r="C68" s="16" t="s">
        <v>53</v>
      </c>
      <c r="D68" s="20">
        <f>IF(0&lt;0,ABS(0),0)</f>
        <v>0</v>
      </c>
    </row>
    <row r="69" spans="1:4" ht="12.75">
      <c r="A69" s="1"/>
      <c r="B69" s="27">
        <v>214</v>
      </c>
      <c r="C69" s="16" t="s">
        <v>21</v>
      </c>
      <c r="D69" s="20">
        <f>IF(0&lt;0,ABS(0),0)</f>
        <v>0</v>
      </c>
    </row>
    <row r="70" spans="1:4" ht="12.75">
      <c r="A70" s="1"/>
      <c r="B70" s="27">
        <v>215</v>
      </c>
      <c r="C70" s="16" t="s">
        <v>44</v>
      </c>
      <c r="D70" s="21" t="s">
        <v>1</v>
      </c>
    </row>
    <row r="71" spans="1:4" ht="12.75">
      <c r="A71" s="1"/>
      <c r="B71" s="27">
        <v>216</v>
      </c>
      <c r="C71" s="16" t="s">
        <v>65</v>
      </c>
      <c r="D71" s="20">
        <f>IF(0+-2598435.58&lt;0,ABS(0+-2598435.58),-(0+-2598435.58))</f>
        <v>2598435.58</v>
      </c>
    </row>
    <row r="72" spans="1:4" ht="12.75">
      <c r="A72" s="1"/>
      <c r="B72" s="26">
        <v>220</v>
      </c>
      <c r="C72" s="15" t="s">
        <v>96</v>
      </c>
      <c r="D72" s="19">
        <v>0</v>
      </c>
    </row>
    <row r="73" spans="1:4" ht="12.75">
      <c r="A73" s="1"/>
      <c r="B73" s="26">
        <v>230</v>
      </c>
      <c r="C73" s="15" t="s">
        <v>43</v>
      </c>
      <c r="D73" s="22" t="s">
        <v>1</v>
      </c>
    </row>
    <row r="74" spans="1:4" ht="36.75" customHeight="1">
      <c r="A74" s="1"/>
      <c r="B74" s="26">
        <v>240</v>
      </c>
      <c r="C74" s="15" t="s">
        <v>64</v>
      </c>
      <c r="D74" s="19">
        <f>0+0</f>
        <v>0</v>
      </c>
    </row>
    <row r="75" spans="1:4" ht="12.75">
      <c r="A75" s="1"/>
      <c r="B75" s="26">
        <v>250</v>
      </c>
      <c r="C75" s="15" t="s">
        <v>8</v>
      </c>
      <c r="D75" s="19">
        <f>SUM(D14,D29,D33,D35,D41,D42,D43,D44,D45,D46,D47,D48,D74)-SUM(D22,D28,D34,D49,D50,D55,D59,D60,D65,D72,D73)</f>
        <v>291555419.9799999</v>
      </c>
    </row>
    <row r="76" spans="1:4" ht="25.5" customHeight="1">
      <c r="A76" s="1"/>
      <c r="B76" s="27">
        <v>251</v>
      </c>
      <c r="C76" s="16" t="s">
        <v>89</v>
      </c>
      <c r="D76" s="20">
        <f>IF(-21158000&lt;0,ABS(-21158000),--21158000)</f>
        <v>21158000</v>
      </c>
    </row>
    <row r="77" spans="1:4" ht="15" customHeight="1">
      <c r="A77" s="1"/>
      <c r="B77" s="26">
        <v>260</v>
      </c>
      <c r="C77" s="15" t="s">
        <v>59</v>
      </c>
      <c r="D77" s="19">
        <f>D75-D76</f>
        <v>270397419.9799999</v>
      </c>
    </row>
    <row r="78" spans="1:4" ht="15" customHeight="1">
      <c r="A78" s="1"/>
      <c r="B78" s="27">
        <v>261</v>
      </c>
      <c r="C78" s="16" t="s">
        <v>79</v>
      </c>
      <c r="D78" s="20">
        <v>0</v>
      </c>
    </row>
    <row r="79" spans="1:4" ht="15" customHeight="1">
      <c r="A79" s="3"/>
      <c r="B79" s="26">
        <v>270</v>
      </c>
      <c r="C79" s="15" t="s">
        <v>74</v>
      </c>
      <c r="D79" s="19">
        <f>D77+D78</f>
        <v>270397419.9799999</v>
      </c>
    </row>
    <row r="80" spans="1:4" ht="15" customHeight="1">
      <c r="A80" s="3"/>
      <c r="B80" s="26">
        <v>280</v>
      </c>
      <c r="C80" s="15" t="s">
        <v>35</v>
      </c>
      <c r="D80" s="29" t="s">
        <v>1</v>
      </c>
    </row>
    <row r="81" spans="1:4" ht="15" customHeight="1">
      <c r="A81" s="3"/>
      <c r="B81" s="28">
        <v>290</v>
      </c>
      <c r="C81" s="18" t="s">
        <v>98</v>
      </c>
      <c r="D81" s="30" t="s">
        <v>1</v>
      </c>
    </row>
    <row r="82" spans="1:4" ht="12.75">
      <c r="A82" s="1"/>
      <c r="B82" s="24"/>
      <c r="C82" s="2"/>
      <c r="D82" s="2"/>
    </row>
    <row r="83" spans="1:4" ht="72.75" customHeight="1">
      <c r="A83" s="1"/>
      <c r="B83" s="24"/>
      <c r="C83" s="14" t="s">
        <v>95</v>
      </c>
      <c r="D83" s="1" t="s">
        <v>100</v>
      </c>
    </row>
    <row r="84" spans="1:4" ht="12.75">
      <c r="A84" s="1"/>
      <c r="B84" s="24"/>
      <c r="C84" s="4"/>
      <c r="D84" s="1"/>
    </row>
    <row r="85" spans="1:4" ht="43.5" customHeight="1">
      <c r="A85" s="1"/>
      <c r="B85" s="24"/>
      <c r="C85" s="14" t="s">
        <v>17</v>
      </c>
      <c r="D85" s="1" t="s">
        <v>85</v>
      </c>
    </row>
    <row r="86" spans="1:4" ht="12.75" customHeight="1">
      <c r="A86" s="1"/>
      <c r="B86" s="24"/>
      <c r="C86" s="14"/>
      <c r="D86" s="1"/>
    </row>
  </sheetData>
  <sheetProtection/>
  <mergeCells count="1">
    <mergeCell ref="B2:C2"/>
  </mergeCells>
  <printOptions/>
  <pageMargins left="0.97" right="0.75" top="0.74" bottom="0.87" header="0.5" footer="0.5"/>
  <pageSetup horizontalDpi="600" verticalDpi="600" orientation="portrait" paperSize="9" scale="7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2015-06-02T14:29:08Z</cp:lastPrinted>
  <dcterms:modified xsi:type="dcterms:W3CDTF">2015-06-08T11:16:09Z</dcterms:modified>
  <cp:category/>
  <cp:version/>
  <cp:contentType/>
  <cp:contentStatus/>
</cp:coreProperties>
</file>