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7310" windowHeight="4605" tabRatio="435" activeTab="0"/>
  </bookViews>
  <sheets>
    <sheet name="Anexa nr.1-31.05.2015" sheetId="1" r:id="rId1"/>
    <sheet name="Sheet1" sheetId="2" r:id="rId2"/>
  </sheets>
  <definedNames>
    <definedName name="_xlnm.Print_Area" localSheetId="0">'Anexa nr.1-31.05.2015'!$A$1:$F$93</definedName>
    <definedName name="_xlnm.Print_Titles" localSheetId="0">'Anexa nr.1-31.05.2015'!$7:$9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<sst xmlns="http://schemas.openxmlformats.org/spreadsheetml/2006/main" count="170" uniqueCount="110">
  <si>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</si>
  <si>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</si>
  <si>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</si>
  <si>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</si>
  <si>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</si>
  <si>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</si>
  <si>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</si>
  <si>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</si>
  <si>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</si>
  <si>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</si>
  <si>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</si>
  <si>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</si>
  <si>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</si>
  <si>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</si>
  <si>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</si>
  <si>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</si>
  <si>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</si>
  <si>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</si>
  <si>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</si>
  <si>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</si>
  <si>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</si>
  <si>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</si>
  <si>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</si>
  <si>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</si>
  <si>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</si>
  <si>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</si>
  <si>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</si>
  <si>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</si>
  <si>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</si>
  <si>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</si>
  <si>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</si>
  <si>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</si>
  <si>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</si>
  <si>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</si>
  <si>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</si>
  <si>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</si>
  <si>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</si>
  <si>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</si>
  <si>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</si>
  <si>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</si>
  <si>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</si>
  <si>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</si>
  <si>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</si>
  <si>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</si>
  <si>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</si>
  <si>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</si>
  <si>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</si>
  <si>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</si>
  <si>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</si>
  <si>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</si>
  <si>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</si>
  <si>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</si>
  <si>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</si>
  <si>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</si>
  <si>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</si>
  <si>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</si>
  <si>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</si>
  <si>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</si>
  <si>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</si>
  <si>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</si>
  <si>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</si>
  <si>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</si>
  <si>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</si>
  <si>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</si>
  <si>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</rPr>
      <t>≤</t>
    </r>
    <r>
      <rPr>
        <i/>
        <sz val="14"/>
        <rFont val="Times New Roman"/>
        <family val="1"/>
      </rPr>
      <t>5</t>
    </r>
  </si>
  <si>
    <t>Carolina Semeniuc</t>
  </si>
  <si>
    <t xml:space="preserve">Contabil-şef                                 </t>
  </si>
  <si>
    <t xml:space="preserve">Serghei Cebotari </t>
  </si>
  <si>
    <t xml:space="preserve">Preşedintele Comitetului de Conducere al băncii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</si>
  <si>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</si>
  <si>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</si>
  <si>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</si>
  <si>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</si>
  <si>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</si>
  <si>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</si>
  <si>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</si>
  <si>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</si>
  <si>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</si>
  <si>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</si>
  <si>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</si>
  <si>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</si>
  <si>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</si>
  <si>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</si>
  <si>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</si>
  <si>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</si>
  <si>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</rPr>
      <t xml:space="preserve"> la „Regulamentul cu privire la dezvăluirea informaţiei despre activitatea BC''Moldova Agroindbank''SA”</t>
    </r>
  </si>
  <si>
    <t>Data perfectării _______________2015</t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</si>
  <si>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</rPr>
      <t>¹</t>
    </r>
  </si>
  <si>
    <r>
      <t xml:space="preserve">Nivelul de afectare a capitalului </t>
    </r>
    <r>
      <rPr>
        <sz val="18"/>
        <rFont val="Calibri"/>
        <family val="2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</si>
  <si>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</si>
  <si>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</rPr>
      <t>⁵</t>
    </r>
  </si>
  <si>
    <r>
      <t xml:space="preserve">Soldul activelor neperformante nete/CNT </t>
    </r>
    <r>
      <rPr>
        <sz val="18"/>
        <rFont val="Calibri"/>
        <family val="2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</si>
  <si>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</rPr>
      <t>⁷</t>
    </r>
  </si>
  <si>
    <r>
      <t>Rentabilitatea activelor (ROA)</t>
    </r>
    <r>
      <rPr>
        <sz val="18"/>
        <rFont val="Calibri"/>
        <family val="2"/>
      </rPr>
      <t>⁸</t>
    </r>
  </si>
  <si>
    <r>
      <t>Rentabilitatea Capitalului (ROE)</t>
    </r>
    <r>
      <rPr>
        <sz val="18"/>
        <rFont val="Calibri"/>
        <family val="2"/>
      </rPr>
      <t>⁹</t>
    </r>
  </si>
  <si>
    <r>
      <t xml:space="preserve">Cheltuieli neaferente dobînzilor/Total venit </t>
    </r>
    <r>
      <rPr>
        <sz val="18"/>
        <rFont val="Calibri"/>
        <family val="2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</si>
  <si>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</rPr>
      <t>¹¹</t>
    </r>
  </si>
  <si>
    <r>
      <t xml:space="preserve">Marja neta a dobînzii  (MJDnet) </t>
    </r>
    <r>
      <rPr>
        <sz val="18"/>
        <rFont val="Calibri"/>
        <family val="2"/>
      </rPr>
      <t>¹²</t>
    </r>
  </si>
  <si>
    <r>
      <t xml:space="preserve">Indicele eficienţei (Ief) </t>
    </r>
    <r>
      <rPr>
        <sz val="18"/>
        <rFont val="Calibri"/>
        <family val="2"/>
      </rPr>
      <t>¹³</t>
    </r>
  </si>
  <si>
    <r>
      <t xml:space="preserve">Principiul I - Lichiditatea pe termen lung </t>
    </r>
    <r>
      <rPr>
        <sz val="18"/>
        <rFont val="Calibri"/>
        <family val="2"/>
      </rPr>
      <t>¹⁴</t>
    </r>
  </si>
  <si>
    <r>
      <t xml:space="preserve">Principiul I - Lichiditatea curenta </t>
    </r>
    <r>
      <rPr>
        <sz val="18"/>
        <rFont val="Calibri"/>
        <family val="2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</si>
  <si>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</si>
  <si>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</si>
  <si>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</si>
  <si>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</rPr>
      <t>⁸</t>
    </r>
  </si>
  <si>
    <r>
      <t xml:space="preserve">Numărul total de angajaţi ai băncii </t>
    </r>
    <r>
      <rPr>
        <sz val="18"/>
        <rFont val="Calibri"/>
        <family val="2"/>
      </rPr>
      <t>¹⁹</t>
    </r>
  </si>
  <si>
    <t>31.12.2014-Ajustat</t>
  </si>
  <si>
    <t>luna precedentă celei gestionare</t>
  </si>
  <si>
    <t>Cota investiţiilor străine în capitalul social al băncii (acționarii care dețin mai mult de 1% din capitalul băncii)</t>
  </si>
  <si>
    <t>la situatia  31  Mai a.2015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</si>
</sst>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E+00"/>
  </numFmts>
  <fonts count="50">
    <font>
      <sz val="10"/>
      <name val="Arial Cyr Rom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 Cyr Rom"/>
      <family val="0"/>
    </font>
    <font>
      <i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 Rom"/>
      <family val="0"/>
    </font>
    <font>
      <sz val="18"/>
      <name val="Times New Roman"/>
      <family val="1"/>
    </font>
    <font>
      <sz val="18"/>
      <name val="Arial Cyr Rom"/>
      <family val="0"/>
    </font>
    <font>
      <sz val="18"/>
      <name val="Calibri"/>
      <family val="2"/>
    </font>
    <font>
      <sz val="18"/>
      <name val="Arial"/>
      <family val="2"/>
    </font>
    <font>
      <i/>
      <sz val="18"/>
      <name val="Times New Roman"/>
      <family val="1"/>
    </font>
    <font>
      <i/>
      <sz val="16"/>
      <name val="Times New Roman"/>
      <family val="1"/>
    </font>
    <font>
      <b/>
      <sz val="10"/>
      <name val="Arial Cyr Ro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/>
    </xf>
    <xf numFmtId="10" fontId="8" fillId="0" borderId="10" xfId="58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164" fontId="8" fillId="0" borderId="14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2" fontId="8" fillId="0" borderId="19" xfId="0" applyNumberFormat="1" applyFont="1" applyFill="1" applyBorder="1" applyAlignment="1">
      <alignment horizontal="center" vertical="top"/>
    </xf>
    <xf numFmtId="2" fontId="8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23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left"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4" xfId="0" applyFont="1" applyFill="1" applyBorder="1" applyAlignment="1" quotePrefix="1">
      <alignment horizontal="left" vertical="top" wrapText="1"/>
    </xf>
    <xf numFmtId="11" fontId="13" fillId="0" borderId="25" xfId="58" applyNumberFormat="1" applyFont="1" applyFill="1" applyBorder="1" applyAlignment="1">
      <alignment horizontal="left" vertical="center" wrapText="1"/>
    </xf>
    <xf numFmtId="11" fontId="10" fillId="0" borderId="25" xfId="0" applyNumberFormat="1" applyFont="1" applyFill="1" applyBorder="1" applyAlignment="1">
      <alignment horizontal="left" vertical="top" wrapText="1"/>
    </xf>
    <xf numFmtId="164" fontId="10" fillId="0" borderId="25" xfId="0" applyNumberFormat="1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/>
    </xf>
    <xf numFmtId="0" fontId="10" fillId="0" borderId="28" xfId="0" applyFont="1" applyFill="1" applyBorder="1" applyAlignment="1" quotePrefix="1">
      <alignment horizontal="left" vertical="top"/>
    </xf>
    <xf numFmtId="0" fontId="10" fillId="0" borderId="29" xfId="0" applyFont="1" applyFill="1" applyBorder="1" applyAlignment="1" quotePrefix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3" fillId="0" borderId="3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14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/>
    </xf>
    <xf numFmtId="4" fontId="8" fillId="0" borderId="34" xfId="0" applyNumberFormat="1" applyFont="1" applyFill="1" applyBorder="1" applyAlignment="1">
      <alignment horizontal="center" vertical="top"/>
    </xf>
    <xf numFmtId="10" fontId="8" fillId="0" borderId="34" xfId="58" applyNumberFormat="1" applyFont="1" applyFill="1" applyBorder="1" applyAlignment="1">
      <alignment horizontal="center" vertical="top"/>
    </xf>
    <xf numFmtId="2" fontId="8" fillId="0" borderId="34" xfId="0" applyNumberFormat="1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2" fontId="8" fillId="0" borderId="39" xfId="0" applyNumberFormat="1" applyFont="1" applyFill="1" applyBorder="1" applyAlignment="1">
      <alignment horizontal="center" vertical="top"/>
    </xf>
    <xf numFmtId="164" fontId="10" fillId="0" borderId="40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8" fillId="0" borderId="41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/>
    </xf>
    <xf numFmtId="2" fontId="8" fillId="0" borderId="39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3" fontId="8" fillId="0" borderId="34" xfId="0" applyNumberFormat="1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49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 applyAlignment="1">
      <alignment/>
    </xf>
    <xf numFmtId="0" fontId="15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top"/>
    </xf>
    <xf numFmtId="0" fontId="14" fillId="0" borderId="52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 wrapText="1"/>
    </xf>
    <xf numFmtId="0" fontId="14" fillId="0" borderId="54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15" fillId="0" borderId="55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65" zoomScaleNormal="60" zoomScaleSheetLayoutView="65" zoomScalePageLayoutView="0" workbookViewId="0" topLeftCell="A88">
      <selection activeCell="D38" sqref="D38"/>
    </sheetView>
  </sheetViews>
  <sheetFormatPr defaultColWidth="9.00390625" defaultRowHeight="12.75"/>
  <cols>
    <col min="1" max="1" width="80.00390625" style="41" customWidth="1"/>
    <col min="2" max="2" width="18.75390625" style="41" customWidth="1"/>
    <col min="3" max="3" width="12.125" style="14" customWidth="1"/>
    <col min="4" max="4" width="26.375" style="117" customWidth="1"/>
    <col min="5" max="5" width="27.125" style="117" customWidth="1"/>
    <col min="6" max="6" width="27.625" style="117" customWidth="1"/>
    <col min="7" max="16384" width="9.125" style="14" customWidth="1"/>
  </cols>
  <sheetData>
    <row r="1" spans="1:6" ht="41.25" customHeight="1">
      <c r="A1" s="40"/>
      <c r="B1" s="40"/>
      <c r="C1" s="13"/>
      <c r="D1" s="124" t="s">
        <v>85</v>
      </c>
      <c r="E1" s="125"/>
      <c r="F1" s="125"/>
    </row>
    <row r="2" spans="1:6" ht="15.75" customHeight="1">
      <c r="A2" s="40"/>
      <c r="B2" s="40"/>
      <c r="C2" s="13"/>
      <c r="D2" s="9"/>
      <c r="E2" s="7"/>
      <c r="F2" s="7"/>
    </row>
    <row r="3" spans="2:6" ht="23.25">
      <c r="B3" s="70" t="s">
        <v>0</v>
      </c>
      <c r="C3" s="71"/>
      <c r="D3" s="118"/>
      <c r="E3" s="119"/>
      <c r="F3" s="119"/>
    </row>
    <row r="4" spans="2:6" ht="23.25">
      <c r="B4" s="70" t="s">
        <v>1</v>
      </c>
      <c r="C4" s="72"/>
      <c r="D4" s="120"/>
      <c r="E4" s="120"/>
      <c r="F4" s="121"/>
    </row>
    <row r="5" spans="1:6" ht="20.25">
      <c r="A5" s="73"/>
      <c r="B5" s="73"/>
      <c r="C5" s="73"/>
      <c r="D5" s="8"/>
      <c r="E5" s="8"/>
      <c r="F5" s="8"/>
    </row>
    <row r="6" spans="1:6" ht="30.75" customHeight="1" thickBot="1">
      <c r="A6" s="126" t="s">
        <v>109</v>
      </c>
      <c r="B6" s="126"/>
      <c r="C6" s="126"/>
      <c r="D6" s="126"/>
      <c r="E6" s="126"/>
      <c r="F6" s="126"/>
    </row>
    <row r="7" spans="1:6" ht="20.25">
      <c r="A7" s="127" t="s">
        <v>2</v>
      </c>
      <c r="B7" s="129" t="s">
        <v>3</v>
      </c>
      <c r="C7" s="131" t="s">
        <v>4</v>
      </c>
      <c r="D7" s="133" t="s">
        <v>5</v>
      </c>
      <c r="E7" s="133"/>
      <c r="F7" s="134"/>
    </row>
    <row r="8" spans="1:6" ht="72.75" customHeight="1">
      <c r="A8" s="128"/>
      <c r="B8" s="130"/>
      <c r="C8" s="132"/>
      <c r="D8" s="29" t="s">
        <v>6</v>
      </c>
      <c r="E8" s="29" t="s">
        <v>107</v>
      </c>
      <c r="F8" s="74" t="s">
        <v>7</v>
      </c>
    </row>
    <row r="9" spans="1:6" ht="23.25">
      <c r="A9" s="75"/>
      <c r="B9" s="76"/>
      <c r="C9" s="4"/>
      <c r="D9" s="30">
        <v>42155</v>
      </c>
      <c r="E9" s="30">
        <v>42124</v>
      </c>
      <c r="F9" s="77" t="s">
        <v>106</v>
      </c>
    </row>
    <row r="10" spans="1:6" ht="25.5" customHeight="1">
      <c r="A10" s="42" t="s">
        <v>8</v>
      </c>
      <c r="B10" s="56"/>
      <c r="C10" s="10"/>
      <c r="D10" s="10"/>
      <c r="E10" s="10"/>
      <c r="F10" s="78"/>
    </row>
    <row r="11" spans="1:6" ht="25.5" customHeight="1">
      <c r="A11" s="43" t="s">
        <v>9</v>
      </c>
      <c r="B11" s="57" t="s">
        <v>10</v>
      </c>
      <c r="C11" s="2" t="s">
        <v>11</v>
      </c>
      <c r="D11" s="24">
        <v>207.5268</v>
      </c>
      <c r="E11" s="24">
        <v>207.5268</v>
      </c>
      <c r="F11" s="79">
        <v>207.53</v>
      </c>
    </row>
    <row r="12" spans="1:6" ht="25.5" customHeight="1">
      <c r="A12" s="43" t="s">
        <v>12</v>
      </c>
      <c r="B12" s="57" t="s">
        <v>10</v>
      </c>
      <c r="C12" s="2" t="s">
        <v>13</v>
      </c>
      <c r="D12" s="24">
        <v>2104.282466</v>
      </c>
      <c r="E12" s="24">
        <v>2087.333644</v>
      </c>
      <c r="F12" s="79">
        <v>1806.939856</v>
      </c>
    </row>
    <row r="13" spans="1:6" ht="25.5" customHeight="1">
      <c r="A13" s="43" t="s">
        <v>14</v>
      </c>
      <c r="B13" s="57" t="s">
        <v>10</v>
      </c>
      <c r="C13" s="2"/>
      <c r="D13" s="24">
        <v>2104.282466</v>
      </c>
      <c r="E13" s="24">
        <v>2087.333644</v>
      </c>
      <c r="F13" s="79">
        <v>1806.939856</v>
      </c>
    </row>
    <row r="14" spans="1:6" ht="25.5" customHeight="1">
      <c r="A14" s="43" t="s">
        <v>15</v>
      </c>
      <c r="B14" s="57" t="s">
        <v>10</v>
      </c>
      <c r="C14" s="2"/>
      <c r="D14" s="24">
        <v>10336.265579</v>
      </c>
      <c r="E14" s="24">
        <v>10446.062371</v>
      </c>
      <c r="F14" s="79">
        <v>10742.154114</v>
      </c>
    </row>
    <row r="15" spans="1:6" ht="25.5" customHeight="1">
      <c r="A15" s="43" t="s">
        <v>16</v>
      </c>
      <c r="B15" s="57" t="s">
        <v>17</v>
      </c>
      <c r="C15" s="2" t="s">
        <v>18</v>
      </c>
      <c r="D15" s="25">
        <v>0.2036</v>
      </c>
      <c r="E15" s="25">
        <v>0.1998</v>
      </c>
      <c r="F15" s="80">
        <v>0.1682</v>
      </c>
    </row>
    <row r="16" spans="1:6" ht="25.5" customHeight="1">
      <c r="A16" s="43" t="s">
        <v>19</v>
      </c>
      <c r="B16" s="57" t="s">
        <v>17</v>
      </c>
      <c r="C16" s="1"/>
      <c r="D16" s="25">
        <v>0.2036</v>
      </c>
      <c r="E16" s="25">
        <v>0.1998</v>
      </c>
      <c r="F16" s="80">
        <v>0.1682</v>
      </c>
    </row>
    <row r="17" spans="1:6" ht="25.5" customHeight="1">
      <c r="A17" s="43" t="s">
        <v>20</v>
      </c>
      <c r="B17" s="57" t="s">
        <v>17</v>
      </c>
      <c r="C17" s="1"/>
      <c r="D17" s="25">
        <f>D13/17587.44278</f>
        <v>0.11964686920789515</v>
      </c>
      <c r="E17" s="25">
        <f>E13/16872.75050487</f>
        <v>0.12371033658072111</v>
      </c>
      <c r="F17" s="80">
        <f>F13/15341.423755</f>
        <v>0.11778175773360612</v>
      </c>
    </row>
    <row r="18" spans="1:6" ht="46.5">
      <c r="A18" s="44" t="s">
        <v>87</v>
      </c>
      <c r="B18" s="57" t="s">
        <v>10</v>
      </c>
      <c r="C18" s="1"/>
      <c r="D18" s="26">
        <v>526.412107</v>
      </c>
      <c r="E18" s="26">
        <v>482.330881</v>
      </c>
      <c r="F18" s="81">
        <v>456.744586</v>
      </c>
    </row>
    <row r="19" spans="1:6" ht="25.5" customHeight="1">
      <c r="A19" s="43" t="s">
        <v>88</v>
      </c>
      <c r="B19" s="57" t="s">
        <v>17</v>
      </c>
      <c r="C19" s="4"/>
      <c r="D19" s="26">
        <v>-5.4</v>
      </c>
      <c r="E19" s="26">
        <v>1.13</v>
      </c>
      <c r="F19" s="81">
        <v>6.44</v>
      </c>
    </row>
    <row r="20" spans="1:6" ht="25.5" customHeight="1">
      <c r="A20" s="43" t="s">
        <v>21</v>
      </c>
      <c r="B20" s="57"/>
      <c r="C20" s="4"/>
      <c r="D20" s="26">
        <f>14705.416486/2882.026294</f>
        <v>5.102457433027154</v>
      </c>
      <c r="E20" s="26">
        <f>14050.96791352/2821.78259205</f>
        <v>4.9794650917142755</v>
      </c>
      <c r="F20" s="81">
        <f>12816.841597/2524.582158</f>
        <v>5.07681699182792</v>
      </c>
    </row>
    <row r="21" spans="1:6" ht="45" customHeight="1">
      <c r="A21" s="45" t="s">
        <v>108</v>
      </c>
      <c r="B21" s="57" t="s">
        <v>17</v>
      </c>
      <c r="C21" s="4"/>
      <c r="D21" s="31">
        <v>29.76</v>
      </c>
      <c r="E21" s="31">
        <v>29.76</v>
      </c>
      <c r="F21" s="82">
        <v>29.76</v>
      </c>
    </row>
    <row r="22" spans="1:6" ht="25.5" customHeight="1">
      <c r="A22" s="83" t="s">
        <v>22</v>
      </c>
      <c r="B22" s="84"/>
      <c r="C22" s="85"/>
      <c r="D22" s="10"/>
      <c r="E22" s="10"/>
      <c r="F22" s="78"/>
    </row>
    <row r="23" spans="1:6" ht="57" customHeight="1">
      <c r="A23" s="44" t="s">
        <v>23</v>
      </c>
      <c r="B23" s="57" t="s">
        <v>10</v>
      </c>
      <c r="C23" s="4"/>
      <c r="D23" s="26">
        <v>2681.87332858</v>
      </c>
      <c r="E23" s="26">
        <v>2526.2061139</v>
      </c>
      <c r="F23" s="81">
        <f>1545.504117</f>
        <v>1545.504117</v>
      </c>
    </row>
    <row r="24" spans="1:6" ht="46.5">
      <c r="A24" s="44" t="s">
        <v>89</v>
      </c>
      <c r="B24" s="57" t="s">
        <v>10</v>
      </c>
      <c r="C24" s="4"/>
      <c r="D24" s="26">
        <v>2681.827629</v>
      </c>
      <c r="E24" s="26">
        <v>2526.16138646</v>
      </c>
      <c r="F24" s="81">
        <v>1545.459389</v>
      </c>
    </row>
    <row r="25" spans="1:6" ht="46.5">
      <c r="A25" s="44" t="s">
        <v>24</v>
      </c>
      <c r="B25" s="57"/>
      <c r="C25" s="4"/>
      <c r="D25" s="26">
        <f>+D23/D13</f>
        <v>1.274483522014007</v>
      </c>
      <c r="E25" s="26">
        <f>+E23/E13</f>
        <v>1.210255064474973</v>
      </c>
      <c r="F25" s="81">
        <f>+F23/F13</f>
        <v>0.8553157493693581</v>
      </c>
    </row>
    <row r="26" spans="1:6" ht="46.5">
      <c r="A26" s="44" t="s">
        <v>25</v>
      </c>
      <c r="B26" s="57"/>
      <c r="C26" s="4"/>
      <c r="D26" s="26">
        <f>+D24/D13</f>
        <v>1.2744618045969118</v>
      </c>
      <c r="E26" s="26">
        <f>+E24/E13</f>
        <v>1.2102336364487785</v>
      </c>
      <c r="F26" s="81">
        <f>+F24/F13</f>
        <v>0.8552909959168006</v>
      </c>
    </row>
    <row r="27" spans="1:6" ht="25.5" customHeight="1">
      <c r="A27" s="44" t="s">
        <v>26</v>
      </c>
      <c r="B27" s="57" t="s">
        <v>10</v>
      </c>
      <c r="C27" s="4"/>
      <c r="D27" s="24">
        <v>10876.9</v>
      </c>
      <c r="E27" s="24">
        <v>10929.237445</v>
      </c>
      <c r="F27" s="79">
        <v>10826.03</v>
      </c>
    </row>
    <row r="28" spans="1:6" ht="25.5" customHeight="1">
      <c r="A28" s="44" t="s">
        <v>27</v>
      </c>
      <c r="B28" s="57" t="s">
        <v>10</v>
      </c>
      <c r="C28" s="4"/>
      <c r="D28" s="24">
        <v>922.36</v>
      </c>
      <c r="E28" s="24">
        <v>779.450772</v>
      </c>
      <c r="F28" s="82">
        <v>617.55</v>
      </c>
    </row>
    <row r="29" spans="1:6" ht="55.5" customHeight="1">
      <c r="A29" s="44" t="s">
        <v>28</v>
      </c>
      <c r="B29" s="57" t="s">
        <v>17</v>
      </c>
      <c r="C29" s="4"/>
      <c r="D29" s="31">
        <v>43.83</v>
      </c>
      <c r="E29" s="31">
        <v>37.34</v>
      </c>
      <c r="F29" s="82">
        <v>34.18</v>
      </c>
    </row>
    <row r="30" spans="1:6" ht="52.5" customHeight="1">
      <c r="A30" s="44" t="s">
        <v>90</v>
      </c>
      <c r="B30" s="57" t="s">
        <v>17</v>
      </c>
      <c r="C30" s="4"/>
      <c r="D30" s="31">
        <v>18.29</v>
      </c>
      <c r="E30" s="31">
        <v>13.59</v>
      </c>
      <c r="F30" s="82">
        <v>10.53</v>
      </c>
    </row>
    <row r="31" spans="1:6" ht="47.25" customHeight="1">
      <c r="A31" s="44" t="s">
        <v>29</v>
      </c>
      <c r="B31" s="57" t="s">
        <v>17</v>
      </c>
      <c r="C31" s="4"/>
      <c r="D31" s="24">
        <v>8.48</v>
      </c>
      <c r="E31" s="24">
        <v>7.13</v>
      </c>
      <c r="F31" s="79">
        <v>5.7</v>
      </c>
    </row>
    <row r="32" spans="1:6" ht="23.25">
      <c r="A32" s="44" t="s">
        <v>91</v>
      </c>
      <c r="B32" s="57" t="s">
        <v>17</v>
      </c>
      <c r="C32" s="4"/>
      <c r="D32" s="24">
        <v>19.94</v>
      </c>
      <c r="E32" s="24">
        <v>14.1</v>
      </c>
      <c r="F32" s="82">
        <v>10.95</v>
      </c>
    </row>
    <row r="33" spans="1:6" ht="45.75" customHeight="1">
      <c r="A33" s="44" t="s">
        <v>30</v>
      </c>
      <c r="B33" s="57" t="s">
        <v>10</v>
      </c>
      <c r="C33" s="4"/>
      <c r="D33" s="26">
        <v>896.3</v>
      </c>
      <c r="E33" s="26">
        <v>852.218846</v>
      </c>
      <c r="F33" s="82">
        <v>774.97</v>
      </c>
    </row>
    <row r="34" spans="1:6" ht="89.25" customHeight="1">
      <c r="A34" s="44" t="s">
        <v>31</v>
      </c>
      <c r="B34" s="57" t="s">
        <v>10</v>
      </c>
      <c r="C34" s="4"/>
      <c r="D34" s="26">
        <v>369.887965</v>
      </c>
      <c r="E34" s="26">
        <v>369.887965</v>
      </c>
      <c r="F34" s="82">
        <v>318.23</v>
      </c>
    </row>
    <row r="35" spans="1:6" ht="78.75" customHeight="1">
      <c r="A35" s="44" t="s">
        <v>32</v>
      </c>
      <c r="B35" s="57" t="s">
        <v>17</v>
      </c>
      <c r="C35" s="4"/>
      <c r="D35" s="24">
        <v>7.41</v>
      </c>
      <c r="E35" s="24">
        <v>7.08</v>
      </c>
      <c r="F35" s="82">
        <v>6.47</v>
      </c>
    </row>
    <row r="36" spans="1:6" ht="21.75" customHeight="1">
      <c r="A36" s="44" t="s">
        <v>33</v>
      </c>
      <c r="B36" s="57" t="s">
        <v>10</v>
      </c>
      <c r="C36" s="4"/>
      <c r="D36" s="24">
        <v>838.57</v>
      </c>
      <c r="E36" s="24">
        <v>641.970611</v>
      </c>
      <c r="F36" s="79">
        <v>450.8</v>
      </c>
    </row>
    <row r="37" spans="1:6" ht="46.5">
      <c r="A37" s="44" t="s">
        <v>92</v>
      </c>
      <c r="B37" s="57" t="s">
        <v>17</v>
      </c>
      <c r="C37" s="4"/>
      <c r="D37" s="26">
        <v>89.55</v>
      </c>
      <c r="E37" s="26">
        <v>92.44</v>
      </c>
      <c r="F37" s="81">
        <v>89.15</v>
      </c>
    </row>
    <row r="38" spans="1:6" ht="64.5" customHeight="1">
      <c r="A38" s="44" t="s">
        <v>34</v>
      </c>
      <c r="B38" s="57" t="s">
        <v>17</v>
      </c>
      <c r="C38" s="4"/>
      <c r="D38" s="24">
        <v>35.5</v>
      </c>
      <c r="E38" s="31">
        <v>34.77</v>
      </c>
      <c r="F38" s="82">
        <v>34.27</v>
      </c>
    </row>
    <row r="39" spans="1:6" ht="57" customHeight="1">
      <c r="A39" s="114" t="s">
        <v>35</v>
      </c>
      <c r="B39" s="58"/>
      <c r="C39" s="4"/>
      <c r="D39" s="26">
        <f>17587.44278/2882.026294</f>
        <v>6.102457433027154</v>
      </c>
      <c r="E39" s="26">
        <f>16872.75050487/2821.78259205</f>
        <v>5.9794650914662055</v>
      </c>
      <c r="F39" s="81">
        <f>15341423755/2524582158</f>
        <v>6.07681699182792</v>
      </c>
    </row>
    <row r="40" spans="1:6" ht="23.25">
      <c r="A40" s="45" t="s">
        <v>36</v>
      </c>
      <c r="B40" s="58" t="s">
        <v>37</v>
      </c>
      <c r="C40" s="4" t="s">
        <v>64</v>
      </c>
      <c r="D40" s="24">
        <v>0.55</v>
      </c>
      <c r="E40" s="24">
        <v>0.66</v>
      </c>
      <c r="F40" s="82">
        <v>1.18</v>
      </c>
    </row>
    <row r="41" spans="1:6" ht="123" customHeight="1" thickBot="1">
      <c r="A41" s="46" t="s">
        <v>38</v>
      </c>
      <c r="B41" s="59" t="s">
        <v>17</v>
      </c>
      <c r="C41" s="34" t="s">
        <v>39</v>
      </c>
      <c r="D41" s="35">
        <v>19.29</v>
      </c>
      <c r="E41" s="35">
        <v>19.02</v>
      </c>
      <c r="F41" s="86">
        <v>19.44</v>
      </c>
    </row>
    <row r="42" spans="1:6" ht="46.5">
      <c r="A42" s="47" t="s">
        <v>40</v>
      </c>
      <c r="B42" s="60" t="s">
        <v>17</v>
      </c>
      <c r="C42" s="36" t="s">
        <v>41</v>
      </c>
      <c r="D42" s="37">
        <v>18.51</v>
      </c>
      <c r="E42" s="37">
        <v>19.04</v>
      </c>
      <c r="F42" s="113">
        <v>19.37</v>
      </c>
    </row>
    <row r="43" spans="1:6" ht="46.5">
      <c r="A43" s="44" t="s">
        <v>84</v>
      </c>
      <c r="B43" s="57"/>
      <c r="C43" s="2"/>
      <c r="D43" s="26">
        <f>D44/13310.907074</f>
        <v>0.8171418822572722</v>
      </c>
      <c r="E43" s="26">
        <f>E44/12669.067865</f>
        <v>0.8626710000657177</v>
      </c>
      <c r="F43" s="81">
        <f>F44/11487.716</f>
        <v>0.9424005607380961</v>
      </c>
    </row>
    <row r="44" spans="1:6" ht="51" customHeight="1">
      <c r="A44" s="44" t="s">
        <v>70</v>
      </c>
      <c r="B44" s="57" t="s">
        <v>10</v>
      </c>
      <c r="C44" s="15"/>
      <c r="D44" s="24">
        <f>D45+D46+D47+D48</f>
        <v>10876.899661000001</v>
      </c>
      <c r="E44" s="24">
        <f>E45+E46+E47+E48</f>
        <v>10929.237444999999</v>
      </c>
      <c r="F44" s="79">
        <f>F45+F46+F47+F48</f>
        <v>10826.029999999999</v>
      </c>
    </row>
    <row r="45" spans="1:6" ht="72.75" customHeight="1">
      <c r="A45" s="48" t="s">
        <v>71</v>
      </c>
      <c r="B45" s="57" t="s">
        <v>10</v>
      </c>
      <c r="C45" s="15"/>
      <c r="D45" s="24">
        <v>8431.18</v>
      </c>
      <c r="E45" s="24">
        <v>8501.862367</v>
      </c>
      <c r="F45" s="79">
        <v>8501.14</v>
      </c>
    </row>
    <row r="46" spans="1:6" ht="77.25" customHeight="1">
      <c r="A46" s="48" t="s">
        <v>72</v>
      </c>
      <c r="B46" s="57" t="s">
        <v>10</v>
      </c>
      <c r="C46" s="15"/>
      <c r="D46" s="24">
        <v>237.04</v>
      </c>
      <c r="E46" s="24">
        <v>236.939938</v>
      </c>
      <c r="F46" s="79">
        <v>211.4</v>
      </c>
    </row>
    <row r="47" spans="1:6" ht="23.25">
      <c r="A47" s="48" t="s">
        <v>73</v>
      </c>
      <c r="B47" s="57" t="s">
        <v>10</v>
      </c>
      <c r="C47" s="15"/>
      <c r="D47" s="24">
        <v>2208.49</v>
      </c>
      <c r="E47" s="24">
        <v>2190.245479</v>
      </c>
      <c r="F47" s="79">
        <v>2113.23</v>
      </c>
    </row>
    <row r="48" spans="1:6" ht="23.25">
      <c r="A48" s="48" t="s">
        <v>74</v>
      </c>
      <c r="B48" s="57" t="s">
        <v>10</v>
      </c>
      <c r="C48" s="15"/>
      <c r="D48" s="24">
        <v>0.189661</v>
      </c>
      <c r="E48" s="24">
        <v>0.189661</v>
      </c>
      <c r="F48" s="79">
        <v>0.26</v>
      </c>
    </row>
    <row r="49" spans="1:6" ht="46.5">
      <c r="A49" s="44" t="s">
        <v>75</v>
      </c>
      <c r="B49" s="57" t="s">
        <v>10</v>
      </c>
      <c r="C49" s="4"/>
      <c r="D49" s="24">
        <f>D50+D51+D52+D53</f>
        <v>10876.9</v>
      </c>
      <c r="E49" s="24">
        <f>E50+E51+E52+E53</f>
        <v>10929.237444999999</v>
      </c>
      <c r="F49" s="79">
        <f>F50+F51+F52+F53</f>
        <v>10826.03</v>
      </c>
    </row>
    <row r="50" spans="1:6" ht="23.25">
      <c r="A50" s="48" t="s">
        <v>76</v>
      </c>
      <c r="B50" s="57" t="s">
        <v>10</v>
      </c>
      <c r="C50" s="4"/>
      <c r="D50" s="24">
        <v>7015.25</v>
      </c>
      <c r="E50" s="24">
        <v>7128.892143</v>
      </c>
      <c r="F50" s="79">
        <v>7116.33</v>
      </c>
    </row>
    <row r="51" spans="1:6" ht="23.25">
      <c r="A51" s="48" t="s">
        <v>77</v>
      </c>
      <c r="B51" s="57" t="s">
        <v>10</v>
      </c>
      <c r="C51" s="4"/>
      <c r="D51" s="24">
        <v>1218.93</v>
      </c>
      <c r="E51" s="24">
        <v>1173.884634</v>
      </c>
      <c r="F51" s="79">
        <v>1064.85</v>
      </c>
    </row>
    <row r="52" spans="1:6" ht="23.25">
      <c r="A52" s="48" t="s">
        <v>78</v>
      </c>
      <c r="B52" s="57" t="s">
        <v>10</v>
      </c>
      <c r="C52" s="4"/>
      <c r="D52" s="24">
        <v>2642.72</v>
      </c>
      <c r="E52" s="24">
        <v>2626.460668</v>
      </c>
      <c r="F52" s="79">
        <v>2644.85</v>
      </c>
    </row>
    <row r="53" spans="1:6" ht="23.25">
      <c r="A53" s="48" t="s">
        <v>79</v>
      </c>
      <c r="B53" s="57" t="s">
        <v>10</v>
      </c>
      <c r="C53" s="4"/>
      <c r="D53" s="26">
        <v>0</v>
      </c>
      <c r="E53" s="26">
        <v>0</v>
      </c>
      <c r="F53" s="81">
        <v>0</v>
      </c>
    </row>
    <row r="54" spans="1:6" ht="22.5" customHeight="1">
      <c r="A54" s="44" t="s">
        <v>42</v>
      </c>
      <c r="B54" s="57" t="s">
        <v>17</v>
      </c>
      <c r="C54" s="2" t="s">
        <v>43</v>
      </c>
      <c r="D54" s="31">
        <v>16.81</v>
      </c>
      <c r="E54" s="31">
        <v>16.92</v>
      </c>
      <c r="F54" s="82">
        <v>15.16</v>
      </c>
    </row>
    <row r="55" spans="1:6" ht="22.5" customHeight="1">
      <c r="A55" s="44" t="s">
        <v>44</v>
      </c>
      <c r="B55" s="61" t="s">
        <v>17</v>
      </c>
      <c r="C55" s="3" t="s">
        <v>45</v>
      </c>
      <c r="D55" s="68">
        <v>26.11</v>
      </c>
      <c r="E55" s="68">
        <v>26.29</v>
      </c>
      <c r="F55" s="87">
        <v>22.94</v>
      </c>
    </row>
    <row r="56" spans="1:6" ht="27" customHeight="1">
      <c r="A56" s="88" t="s">
        <v>46</v>
      </c>
      <c r="B56" s="89"/>
      <c r="C56" s="90"/>
      <c r="D56" s="122"/>
      <c r="E56" s="122"/>
      <c r="F56" s="91"/>
    </row>
    <row r="57" spans="1:6" ht="22.5" customHeight="1">
      <c r="A57" s="49" t="s">
        <v>93</v>
      </c>
      <c r="B57" s="61" t="s">
        <v>17</v>
      </c>
      <c r="C57" s="92"/>
      <c r="D57" s="32">
        <v>3.8</v>
      </c>
      <c r="E57" s="32">
        <v>3.74</v>
      </c>
      <c r="F57" s="93">
        <v>2.47</v>
      </c>
    </row>
    <row r="58" spans="1:6" ht="22.5" customHeight="1">
      <c r="A58" s="49" t="s">
        <v>94</v>
      </c>
      <c r="B58" s="61" t="s">
        <v>17</v>
      </c>
      <c r="C58" s="92"/>
      <c r="D58" s="32">
        <v>23.74</v>
      </c>
      <c r="E58" s="32">
        <v>23.39</v>
      </c>
      <c r="F58" s="93">
        <v>14.7</v>
      </c>
    </row>
    <row r="59" spans="1:6" ht="22.5" customHeight="1">
      <c r="A59" s="45" t="s">
        <v>47</v>
      </c>
      <c r="B59" s="61" t="s">
        <v>17</v>
      </c>
      <c r="C59" s="92"/>
      <c r="D59" s="32">
        <v>37.84</v>
      </c>
      <c r="E59" s="32">
        <v>37.26</v>
      </c>
      <c r="F59" s="93">
        <v>41.81</v>
      </c>
    </row>
    <row r="60" spans="1:6" ht="22.5" customHeight="1">
      <c r="A60" s="50" t="s">
        <v>95</v>
      </c>
      <c r="B60" s="61" t="s">
        <v>17</v>
      </c>
      <c r="C60" s="92"/>
      <c r="D60" s="32">
        <v>35.49</v>
      </c>
      <c r="E60" s="32">
        <v>37.47</v>
      </c>
      <c r="F60" s="93">
        <v>42.11</v>
      </c>
    </row>
    <row r="61" spans="1:6" ht="45.75" customHeight="1">
      <c r="A61" s="51" t="s">
        <v>96</v>
      </c>
      <c r="B61" s="61" t="s">
        <v>17</v>
      </c>
      <c r="C61" s="92"/>
      <c r="D61" s="32">
        <v>8.2</v>
      </c>
      <c r="E61" s="32">
        <v>8.09</v>
      </c>
      <c r="F61" s="93">
        <v>8.2</v>
      </c>
    </row>
    <row r="62" spans="1:6" ht="22.5" customHeight="1">
      <c r="A62" s="51" t="s">
        <v>97</v>
      </c>
      <c r="B62" s="61" t="s">
        <v>17</v>
      </c>
      <c r="C62" s="92"/>
      <c r="D62" s="32">
        <v>4.59</v>
      </c>
      <c r="E62" s="32">
        <v>4.57</v>
      </c>
      <c r="F62" s="93">
        <v>4.6</v>
      </c>
    </row>
    <row r="63" spans="1:6" ht="22.5" customHeight="1">
      <c r="A63" s="51" t="s">
        <v>98</v>
      </c>
      <c r="B63" s="61" t="s">
        <v>17</v>
      </c>
      <c r="C63" s="92"/>
      <c r="D63" s="32">
        <v>198.03</v>
      </c>
      <c r="E63" s="32">
        <v>190.18</v>
      </c>
      <c r="F63" s="93">
        <v>159.73</v>
      </c>
    </row>
    <row r="64" spans="1:6" ht="22.5" customHeight="1">
      <c r="A64" s="94" t="s">
        <v>48</v>
      </c>
      <c r="B64" s="95"/>
      <c r="C64" s="96"/>
      <c r="D64" s="27"/>
      <c r="E64" s="27"/>
      <c r="F64" s="97"/>
    </row>
    <row r="65" spans="1:6" ht="28.5" customHeight="1">
      <c r="A65" s="51" t="s">
        <v>99</v>
      </c>
      <c r="B65" s="61" t="s">
        <v>17</v>
      </c>
      <c r="C65" s="3" t="s">
        <v>49</v>
      </c>
      <c r="D65" s="32">
        <v>0.71</v>
      </c>
      <c r="E65" s="32">
        <v>0.72</v>
      </c>
      <c r="F65" s="98">
        <v>0.81</v>
      </c>
    </row>
    <row r="66" spans="1:6" ht="27" customHeight="1">
      <c r="A66" s="51" t="s">
        <v>100</v>
      </c>
      <c r="B66" s="57" t="s">
        <v>17</v>
      </c>
      <c r="C66" s="2" t="s">
        <v>50</v>
      </c>
      <c r="D66" s="32">
        <v>36.42</v>
      </c>
      <c r="E66" s="32">
        <v>32.89</v>
      </c>
      <c r="F66" s="93">
        <v>27.3</v>
      </c>
    </row>
    <row r="67" spans="1:6" ht="53.25" customHeight="1">
      <c r="A67" s="51" t="s">
        <v>51</v>
      </c>
      <c r="B67" s="57" t="s">
        <v>17</v>
      </c>
      <c r="C67" s="4"/>
      <c r="D67" s="33">
        <f>6405.993209*100/9762.850959</f>
        <v>65.61600946181156</v>
      </c>
      <c r="E67" s="33">
        <f>5550.141398*100/9515.168428</f>
        <v>58.329407829164275</v>
      </c>
      <c r="F67" s="99">
        <f>4188.682675*100/8444.852574</f>
        <v>49.60042390670158</v>
      </c>
    </row>
    <row r="68" spans="1:6" ht="46.5">
      <c r="A68" s="45" t="s">
        <v>52</v>
      </c>
      <c r="B68" s="57" t="s">
        <v>17</v>
      </c>
      <c r="C68" s="16"/>
      <c r="D68" s="33">
        <f>(9762.850959*100/13310.907074)</f>
        <v>73.34474581427763</v>
      </c>
      <c r="E68" s="33">
        <f>(9515.168428*100/12669.067865)</f>
        <v>75.10551312371551</v>
      </c>
      <c r="F68" s="99">
        <f>8444.852574*100/11487.715723</f>
        <v>73.512026042673</v>
      </c>
    </row>
    <row r="69" spans="1:6" ht="75.75" customHeight="1">
      <c r="A69" s="45" t="s">
        <v>53</v>
      </c>
      <c r="B69" s="57" t="s">
        <v>17</v>
      </c>
      <c r="C69" s="17"/>
      <c r="D69" s="33">
        <f>3538.370832*100/13310.907074</f>
        <v>26.582492179751203</v>
      </c>
      <c r="E69" s="33">
        <f>3144.463448*100/12669.067865</f>
        <v>24.820006345431317</v>
      </c>
      <c r="F69" s="99">
        <f>3036.650476*100/11487.715723</f>
        <v>26.433892944619135</v>
      </c>
    </row>
    <row r="70" spans="1:6" ht="46.5">
      <c r="A70" s="45" t="s">
        <v>54</v>
      </c>
      <c r="B70" s="57" t="s">
        <v>17</v>
      </c>
      <c r="C70" s="18"/>
      <c r="D70" s="33">
        <f>6865.091*100/13310.907074</f>
        <v>51.57492995657285</v>
      </c>
      <c r="E70" s="33">
        <f>6703.607*100/12669.067865</f>
        <v>52.91318249639828</v>
      </c>
      <c r="F70" s="99">
        <f>5477.504*100/11487.716</f>
        <v>47.68140159453803</v>
      </c>
    </row>
    <row r="71" spans="1:6" ht="51" customHeight="1">
      <c r="A71" s="45" t="s">
        <v>101</v>
      </c>
      <c r="B71" s="57" t="s">
        <v>10</v>
      </c>
      <c r="C71" s="18"/>
      <c r="D71" s="33">
        <v>9.68528232</v>
      </c>
      <c r="E71" s="33">
        <v>9.43598924</v>
      </c>
      <c r="F71" s="99">
        <v>6.21267317</v>
      </c>
    </row>
    <row r="72" spans="1:6" ht="48" customHeight="1">
      <c r="A72" s="45" t="s">
        <v>102</v>
      </c>
      <c r="B72" s="57" t="s">
        <v>10</v>
      </c>
      <c r="C72" s="19"/>
      <c r="D72" s="33">
        <v>0.0020791</v>
      </c>
      <c r="E72" s="33">
        <v>0.0022791</v>
      </c>
      <c r="F72" s="99">
        <v>0.003</v>
      </c>
    </row>
    <row r="73" spans="1:6" ht="55.5" customHeight="1">
      <c r="A73" s="45" t="s">
        <v>55</v>
      </c>
      <c r="B73" s="62"/>
      <c r="C73" s="20"/>
      <c r="D73" s="33">
        <f>+D71/D13</f>
        <v>0.004602653149703145</v>
      </c>
      <c r="E73" s="33">
        <f>+E71/E13</f>
        <v>0.004520594619419645</v>
      </c>
      <c r="F73" s="99">
        <f>+F71/F13</f>
        <v>0.0034382290862480154</v>
      </c>
    </row>
    <row r="74" spans="1:6" ht="51.75" customHeight="1" thickBot="1">
      <c r="A74" s="46" t="s">
        <v>56</v>
      </c>
      <c r="B74" s="63"/>
      <c r="C74" s="66"/>
      <c r="D74" s="69">
        <f>D72/D13</f>
        <v>9.880327539639347E-07</v>
      </c>
      <c r="E74" s="69">
        <f>E72/E13</f>
        <v>1.0918714440076356E-06</v>
      </c>
      <c r="F74" s="100">
        <f>F72/F13</f>
        <v>1.6602655534097646E-06</v>
      </c>
    </row>
    <row r="75" spans="1:6" ht="20.25" customHeight="1">
      <c r="A75" s="101" t="s">
        <v>57</v>
      </c>
      <c r="B75" s="102"/>
      <c r="C75" s="103"/>
      <c r="D75" s="67"/>
      <c r="E75" s="67"/>
      <c r="F75" s="104"/>
    </row>
    <row r="76" spans="1:6" ht="50.25" customHeight="1">
      <c r="A76" s="52" t="s">
        <v>103</v>
      </c>
      <c r="B76" s="57" t="s">
        <v>17</v>
      </c>
      <c r="C76" s="20"/>
      <c r="D76" s="32">
        <v>42.84</v>
      </c>
      <c r="E76" s="32">
        <v>44.02</v>
      </c>
      <c r="F76" s="93">
        <v>40.04</v>
      </c>
    </row>
    <row r="77" spans="1:6" ht="68.25" customHeight="1">
      <c r="A77" s="52" t="s">
        <v>104</v>
      </c>
      <c r="B77" s="57" t="s">
        <v>17</v>
      </c>
      <c r="C77" s="20"/>
      <c r="D77" s="32">
        <v>42.83</v>
      </c>
      <c r="E77" s="32">
        <v>43.73</v>
      </c>
      <c r="F77" s="93">
        <v>40.32</v>
      </c>
    </row>
    <row r="78" spans="1:6" ht="51.75" customHeight="1">
      <c r="A78" s="52" t="s">
        <v>58</v>
      </c>
      <c r="B78" s="57" t="s">
        <v>17</v>
      </c>
      <c r="C78" s="20"/>
      <c r="D78" s="32">
        <v>51.22</v>
      </c>
      <c r="E78" s="32">
        <v>52.52</v>
      </c>
      <c r="F78" s="93">
        <v>48.27</v>
      </c>
    </row>
    <row r="79" spans="1:6" ht="23.25">
      <c r="A79" s="53" t="s">
        <v>59</v>
      </c>
      <c r="B79" s="57" t="s">
        <v>17</v>
      </c>
      <c r="C79" s="20"/>
      <c r="D79" s="32">
        <v>42.74</v>
      </c>
      <c r="E79" s="32">
        <v>43.91</v>
      </c>
      <c r="F79" s="93">
        <v>39.87</v>
      </c>
    </row>
    <row r="80" spans="1:6" ht="23.25">
      <c r="A80" s="105" t="s">
        <v>60</v>
      </c>
      <c r="B80" s="106"/>
      <c r="C80" s="107"/>
      <c r="D80" s="28"/>
      <c r="E80" s="28"/>
      <c r="F80" s="108"/>
    </row>
    <row r="81" spans="1:6" ht="23.25">
      <c r="A81" s="53" t="s">
        <v>105</v>
      </c>
      <c r="B81" s="64" t="s">
        <v>61</v>
      </c>
      <c r="C81" s="20"/>
      <c r="D81" s="5">
        <v>1434</v>
      </c>
      <c r="E81" s="5">
        <v>1445</v>
      </c>
      <c r="F81" s="109">
        <v>1430</v>
      </c>
    </row>
    <row r="82" spans="1:6" ht="23.25">
      <c r="A82" s="53" t="s">
        <v>69</v>
      </c>
      <c r="B82" s="64" t="s">
        <v>61</v>
      </c>
      <c r="C82" s="20"/>
      <c r="D82" s="6">
        <v>108</v>
      </c>
      <c r="E82" s="6">
        <f>SUM(E83:E86)</f>
        <v>109</v>
      </c>
      <c r="F82" s="110">
        <f>SUM(F83:F86)</f>
        <v>110</v>
      </c>
    </row>
    <row r="83" spans="1:6" ht="23.25">
      <c r="A83" s="54" t="s">
        <v>80</v>
      </c>
      <c r="B83" s="64" t="s">
        <v>61</v>
      </c>
      <c r="C83" s="20"/>
      <c r="D83" s="6">
        <v>66</v>
      </c>
      <c r="E83" s="6">
        <v>66</v>
      </c>
      <c r="F83" s="110">
        <v>69</v>
      </c>
    </row>
    <row r="84" spans="1:6" ht="23.25">
      <c r="A84" s="54" t="s">
        <v>81</v>
      </c>
      <c r="B84" s="64" t="s">
        <v>61</v>
      </c>
      <c r="C84" s="20"/>
      <c r="D84" s="6">
        <v>0</v>
      </c>
      <c r="E84" s="6">
        <v>0</v>
      </c>
      <c r="F84" s="110">
        <v>0</v>
      </c>
    </row>
    <row r="85" spans="1:6" ht="23.25">
      <c r="A85" s="54" t="s">
        <v>82</v>
      </c>
      <c r="B85" s="64" t="s">
        <v>61</v>
      </c>
      <c r="C85" s="20"/>
      <c r="D85" s="6">
        <v>42</v>
      </c>
      <c r="E85" s="6">
        <v>43</v>
      </c>
      <c r="F85" s="110">
        <v>41</v>
      </c>
    </row>
    <row r="86" spans="1:6" ht="24" thickBot="1">
      <c r="A86" s="55" t="s">
        <v>83</v>
      </c>
      <c r="B86" s="63" t="s">
        <v>61</v>
      </c>
      <c r="C86" s="38"/>
      <c r="D86" s="39">
        <v>0</v>
      </c>
      <c r="E86" s="39">
        <v>0</v>
      </c>
      <c r="F86" s="111">
        <v>0</v>
      </c>
    </row>
    <row r="87" spans="1:6" ht="52.5" customHeight="1">
      <c r="A87" s="123" t="s">
        <v>62</v>
      </c>
      <c r="B87" s="123"/>
      <c r="C87" s="123"/>
      <c r="D87" s="123"/>
      <c r="E87" s="123"/>
      <c r="F87" s="123"/>
    </row>
    <row r="88" spans="1:5" ht="29.25" customHeight="1">
      <c r="A88" s="65" t="s">
        <v>68</v>
      </c>
      <c r="C88" s="65" t="s">
        <v>67</v>
      </c>
      <c r="D88" s="8"/>
      <c r="E88" s="11"/>
    </row>
    <row r="89" spans="1:5" ht="69" customHeight="1">
      <c r="A89" s="65" t="s">
        <v>66</v>
      </c>
      <c r="B89" s="65"/>
      <c r="C89" s="65" t="s">
        <v>65</v>
      </c>
      <c r="E89" s="12"/>
    </row>
    <row r="90" spans="1:39" s="22" customFormat="1" ht="10.5" customHeight="1">
      <c r="A90" s="65"/>
      <c r="B90" s="65"/>
      <c r="C90" s="13"/>
      <c r="D90" s="8"/>
      <c r="E90" s="8"/>
      <c r="F90" s="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3"/>
    </row>
    <row r="91" spans="1:39" s="22" customFormat="1" ht="55.5" customHeight="1">
      <c r="A91" s="65" t="s">
        <v>86</v>
      </c>
      <c r="B91" s="65"/>
      <c r="C91" s="13"/>
      <c r="D91" s="8"/>
      <c r="E91" s="8"/>
      <c r="F91" s="8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3"/>
    </row>
    <row r="92" ht="27.75" customHeight="1"/>
    <row r="93" spans="1:3" ht="23.25">
      <c r="A93" s="65" t="s">
        <v>63</v>
      </c>
      <c r="B93" s="65"/>
      <c r="C93" s="13"/>
    </row>
    <row r="94" spans="2:3" ht="23.25">
      <c r="B94" s="65"/>
      <c r="C94" s="13"/>
    </row>
  </sheetData>
  <sheetProtection/>
  <mergeCells count="7">
    <mergeCell ref="A87:F87"/>
    <mergeCell ref="D1:F1"/>
    <mergeCell ref="A6:F6"/>
    <mergeCell ref="A7:A8"/>
    <mergeCell ref="B7:B8"/>
    <mergeCell ref="C7:C8"/>
    <mergeCell ref="D7:F7"/>
  </mergeCells>
  <printOptions/>
  <pageMargins left="0.2362204724409449" right="0.2362204724409449" top="0.3937007874015748" bottom="0.3937007874015748" header="0.31496062992125984" footer="0.31496062992125984"/>
  <pageSetup fitToHeight="4" horizontalDpi="600" verticalDpi="600" orientation="portrait" paperSize="9" scale="52" r:id="rId1"/>
  <headerFooter alignWithMargins="0">
    <oddFooter>&amp;R&amp;P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E4"/>
  <sheetViews>
    <sheetView zoomScalePageLayoutView="0" workbookViewId="0" topLeftCell="A1">
      <selection activeCell="A2" sqref="A1:IV65536"/>
    </sheetView>
  </sheetViews>
  <sheetFormatPr defaultColWidth="9.00390625" defaultRowHeight="12.75"/>
  <cols>
    <col min="2" max="4" width="15.375" style="115" bestFit="1" customWidth="1"/>
    <col min="5" max="5" width="16.375" style="115" bestFit="1" customWidth="1"/>
  </cols>
  <sheetData>
    <row r="4" spans="2:5" ht="12.75">
      <c r="B4" s="116"/>
      <c r="C4" s="116"/>
      <c r="D4" s="116"/>
      <c r="E4" s="1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Moldova Agroindbank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2015-06-17T06:52:30Z</cp:lastPrinted>
  <dcterms:created xsi:type="dcterms:W3CDTF">2014-09-30T12:25:55Z</dcterms:created>
  <dcterms:modified xsi:type="dcterms:W3CDTF">2015-06-19T13:42:47Z</dcterms:modified>
  <cp:category/>
  <cp:version/>
  <cp:contentType/>
  <cp:contentStatus/>
</cp:coreProperties>
</file>