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231"/>
  </bookViews>
  <sheets>
    <sheet name="Anexa nr_1-28.02.2015-BNM" sheetId="5" r:id="rId1"/>
  </sheets>
  <definedNames>
    <definedName name="_xlnm.Print_Area" localSheetId="0">'Anexa nr_1-28.02.2015-BNM'!$A$1:$F$93</definedName>
    <definedName name="_xlnm.Print_Titles" localSheetId="0">'Anexa nr_1-28.02.2015-BNM'!$7:$9</definedName>
  </definedNames>
  <calcPr calcId="144525" iterate="1"/>
</workbook>
</file>

<file path=xl/calcChain.xml><?xml version="1.0" encoding="utf-8"?>
<calcChain xmlns="http://schemas.openxmlformats.org/spreadsheetml/2006/main">
  <c r="F82" i="5" l="1"/>
  <c r="E82" i="5"/>
  <c r="D82" i="5"/>
  <c r="F74" i="5"/>
  <c r="E74" i="5"/>
  <c r="D74" i="5"/>
  <c r="F73" i="5"/>
  <c r="E73" i="5"/>
  <c r="D73" i="5"/>
  <c r="F70" i="5"/>
  <c r="E70" i="5"/>
  <c r="D70" i="5"/>
  <c r="F69" i="5"/>
  <c r="E69" i="5"/>
  <c r="D69" i="5"/>
  <c r="F68" i="5"/>
  <c r="E68" i="5"/>
  <c r="D68" i="5"/>
  <c r="F67" i="5"/>
  <c r="E67" i="5"/>
  <c r="D67" i="5"/>
  <c r="F49" i="5"/>
  <c r="E49" i="5"/>
  <c r="D49" i="5"/>
  <c r="F44" i="5"/>
  <c r="F43" i="5" s="1"/>
  <c r="E44" i="5"/>
  <c r="E43" i="5" s="1"/>
  <c r="D44" i="5"/>
  <c r="D43" i="5" s="1"/>
  <c r="F39" i="5"/>
  <c r="D39" i="5"/>
  <c r="F26" i="5"/>
  <c r="E26" i="5"/>
  <c r="D26" i="5"/>
  <c r="E25" i="5"/>
  <c r="D25" i="5"/>
  <c r="F23" i="5"/>
  <c r="F25" i="5" s="1"/>
  <c r="F20" i="5"/>
  <c r="E20" i="5"/>
  <c r="D20" i="5"/>
  <c r="F17" i="5"/>
  <c r="E17" i="5"/>
  <c r="D17" i="5"/>
</calcChain>
</file>

<file path=xl/sharedStrings.xml><?xml version="1.0" encoding="utf-8"?>
<sst xmlns="http://schemas.openxmlformats.org/spreadsheetml/2006/main" count="169" uniqueCount="109">
  <si>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</si>
  <si>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</si>
  <si>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</si>
  <si>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</si>
  <si>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</si>
  <si>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</si>
  <si>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</si>
  <si>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</si>
  <si>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</si>
  <si>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</si>
  <si>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</si>
  <si>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</si>
  <si>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</si>
  <si>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</si>
  <si>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</si>
  <si>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</si>
  <si>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</si>
  <si>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</si>
  <si>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</si>
  <si>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</si>
  <si>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</si>
  <si>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</si>
  <si>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</si>
  <si>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Cota investiţiilor străine în capitalul social al băncii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</si>
  <si>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</si>
  <si>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</si>
  <si>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</si>
  <si>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</si>
  <si>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</si>
  <si>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</si>
  <si>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</si>
  <si>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</si>
  <si>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</si>
  <si>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</si>
  <si>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</si>
  <si>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</si>
  <si>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</si>
  <si>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</si>
  <si>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</si>
  <si>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</si>
  <si>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</si>
  <si>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</si>
  <si>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</si>
  <si>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</si>
  <si>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</si>
  <si>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</si>
  <si>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</si>
  <si>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</si>
  <si>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</si>
  <si>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</si>
  <si>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</si>
  <si>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</si>
  <si>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</si>
  <si>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</si>
  <si>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</si>
  <si>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</si>
  <si>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</si>
  <si>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</si>
  <si>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</si>
  <si>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</si>
  <si>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</si>
  <si>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</si>
  <si>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</si>
  <si>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</si>
  <si>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</si>
  <si>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</si>
  <si>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</si>
  <si>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</si>
  <si>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</si>
  <si>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Serghei Cebotari </t>
  </si>
  <si>
    <t xml:space="preserve">Preşedintele Comitetului de Conducere al băncii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</si>
  <si>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</si>
  <si>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</si>
  <si>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</si>
  <si>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</si>
  <si>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</si>
  <si>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</si>
  <si>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</si>
  <si>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</si>
  <si>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</si>
  <si>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</si>
  <si>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</si>
  <si>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</si>
  <si>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</si>
  <si>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</si>
  <si>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</si>
  <si>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</si>
  <si>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</si>
  <si>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t>Data perfectării _______________2015</t>
  </si>
  <si>
    <t>la situatia  28  februarie a.2015</t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</si>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</sst>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sz val="16"/>
      <name val="Times New Roman"/>
      <family val="1"/>
      <charset val="204"/>
    </font>
    <font>
      <sz val="16"/>
      <name val="Arial Cyr Rom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 Rom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 Rom"/>
      <charset val="204"/>
    </font>
    <font>
      <b/>
      <i/>
      <sz val="18"/>
      <name val="Times New Roman"/>
      <family val="1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43">
    <xf numFmtId="0" fontId="0" fillId="0" borderId="0" xfId="0"/>
    <xf numFmtId="0" fontId="5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3" fontId="11" fillId="0" borderId="2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right" wrapText="1" shrinkToFit="1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/>
    <xf numFmtId="0" fontId="12" fillId="0" borderId="13" xfId="0" applyFont="1" applyFill="1" applyBorder="1"/>
    <xf numFmtId="0" fontId="12" fillId="0" borderId="5" xfId="0" applyFont="1" applyFill="1" applyBorder="1"/>
    <xf numFmtId="0" fontId="3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12" xfId="0" applyFont="1" applyFill="1" applyBorder="1"/>
    <xf numFmtId="4" fontId="11" fillId="0" borderId="2" xfId="0" applyNumberFormat="1" applyFont="1" applyFill="1" applyBorder="1" applyAlignment="1">
      <alignment horizontal="center" vertical="top"/>
    </xf>
    <xf numFmtId="10" fontId="11" fillId="0" borderId="2" xfId="1" applyNumberFormat="1" applyFont="1" applyFill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16" fillId="0" borderId="2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/>
    </xf>
    <xf numFmtId="0" fontId="15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14" fillId="0" borderId="19" xfId="0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top"/>
    </xf>
    <xf numFmtId="4" fontId="14" fillId="0" borderId="21" xfId="0" applyNumberFormat="1" applyFont="1" applyFill="1" applyBorder="1" applyAlignment="1">
      <alignment horizontal="center" vertical="top"/>
    </xf>
    <xf numFmtId="10" fontId="14" fillId="0" borderId="21" xfId="1" applyNumberFormat="1" applyFont="1" applyFill="1" applyBorder="1" applyAlignment="1">
      <alignment horizontal="center" vertical="top"/>
    </xf>
    <xf numFmtId="2" fontId="14" fillId="0" borderId="21" xfId="0" applyNumberFormat="1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 vertical="top"/>
    </xf>
    <xf numFmtId="4" fontId="17" fillId="0" borderId="21" xfId="0" applyNumberFormat="1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 wrapText="1"/>
    </xf>
    <xf numFmtId="2" fontId="14" fillId="0" borderId="33" xfId="0" applyNumberFormat="1" applyFont="1" applyFill="1" applyBorder="1" applyAlignment="1">
      <alignment horizontal="center" vertical="top"/>
    </xf>
    <xf numFmtId="164" fontId="14" fillId="0" borderId="35" xfId="0" applyNumberFormat="1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/>
    </xf>
    <xf numFmtId="2" fontId="14" fillId="0" borderId="33" xfId="0" applyNumberFormat="1" applyFont="1" applyFill="1" applyBorder="1" applyAlignment="1">
      <alignment horizontal="center" vertical="center"/>
    </xf>
    <xf numFmtId="2" fontId="14" fillId="0" borderId="39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/>
    </xf>
    <xf numFmtId="3" fontId="14" fillId="0" borderId="21" xfId="0" applyNumberFormat="1" applyFont="1" applyFill="1" applyBorder="1" applyAlignment="1">
      <alignment horizontal="center" vertical="top"/>
    </xf>
    <xf numFmtId="0" fontId="14" fillId="0" borderId="4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0" xfId="0" applyFont="1" applyFill="1"/>
    <xf numFmtId="0" fontId="12" fillId="0" borderId="0" xfId="0" applyFont="1" applyFill="1"/>
    <xf numFmtId="0" fontId="16" fillId="0" borderId="0" xfId="0" applyFont="1" applyFill="1" applyAlignment="1">
      <alignment horizontal="right"/>
    </xf>
    <xf numFmtId="0" fontId="18" fillId="0" borderId="0" xfId="0" applyFont="1" applyFill="1"/>
    <xf numFmtId="0" fontId="19" fillId="0" borderId="20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6" fillId="0" borderId="24" xfId="0" quotePrefix="1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center" vertical="top" wrapText="1"/>
    </xf>
    <xf numFmtId="11" fontId="21" fillId="0" borderId="25" xfId="1" applyNumberFormat="1" applyFont="1" applyFill="1" applyBorder="1" applyAlignment="1">
      <alignment horizontal="left" vertical="center" wrapText="1"/>
    </xf>
    <xf numFmtId="11" fontId="16" fillId="0" borderId="25" xfId="0" applyNumberFormat="1" applyFont="1" applyFill="1" applyBorder="1" applyAlignment="1">
      <alignment horizontal="left" vertical="top" wrapText="1"/>
    </xf>
    <xf numFmtId="164" fontId="16" fillId="0" borderId="25" xfId="0" applyNumberFormat="1" applyFont="1" applyFill="1" applyBorder="1" applyAlignment="1">
      <alignment horizontal="left" vertical="top" wrapText="1"/>
    </xf>
    <xf numFmtId="164" fontId="17" fillId="0" borderId="34" xfId="0" applyNumberFormat="1" applyFont="1" applyFill="1" applyBorder="1" applyAlignment="1">
      <alignment horizontal="center" vertical="top" wrapText="1"/>
    </xf>
    <xf numFmtId="0" fontId="17" fillId="0" borderId="40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vertical="top" wrapText="1"/>
    </xf>
    <xf numFmtId="0" fontId="16" fillId="0" borderId="43" xfId="0" applyFont="1" applyFill="1" applyBorder="1" applyAlignment="1">
      <alignment vertical="top"/>
    </xf>
    <xf numFmtId="0" fontId="17" fillId="0" borderId="20" xfId="0" applyFont="1" applyFill="1" applyBorder="1" applyAlignment="1">
      <alignment horizontal="center" vertical="top"/>
    </xf>
    <xf numFmtId="0" fontId="16" fillId="0" borderId="43" xfId="0" quotePrefix="1" applyFont="1" applyFill="1" applyBorder="1" applyAlignment="1">
      <alignment horizontal="left" vertical="top"/>
    </xf>
    <xf numFmtId="0" fontId="16" fillId="0" borderId="46" xfId="0" quotePrefix="1" applyFont="1" applyFill="1" applyBorder="1" applyAlignment="1">
      <alignment horizontal="left" vertical="top"/>
    </xf>
    <xf numFmtId="0" fontId="17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/>
    </xf>
    <xf numFmtId="0" fontId="17" fillId="0" borderId="41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vertical="top"/>
    </xf>
    <xf numFmtId="0" fontId="16" fillId="0" borderId="0" xfId="0" applyFont="1" applyFill="1"/>
    <xf numFmtId="2" fontId="11" fillId="2" borderId="4" xfId="0" applyNumberFormat="1" applyFont="1" applyFill="1" applyBorder="1" applyAlignment="1">
      <alignment horizontal="center" vertical="top"/>
    </xf>
    <xf numFmtId="2" fontId="14" fillId="0" borderId="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right" wrapText="1" shrinkToFit="1"/>
    </xf>
    <xf numFmtId="0" fontId="12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  <color rgb="FFCC66FF"/>
      <color rgb="FF99FFCC"/>
      <color rgb="FF0000FF"/>
      <color rgb="FF00FF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view="pageBreakPreview" zoomScale="50" zoomScaleNormal="60" zoomScaleSheetLayoutView="50" workbookViewId="0">
      <selection activeCell="K11" sqref="K11"/>
    </sheetView>
  </sheetViews>
  <sheetFormatPr defaultRowHeight="23.25"/>
  <cols>
    <col min="1" max="1" width="78" style="87" customWidth="1"/>
    <col min="2" max="2" width="18.7109375" style="87" customWidth="1"/>
    <col min="3" max="3" width="12.140625" style="18" customWidth="1"/>
    <col min="4" max="4" width="26.42578125" style="85" customWidth="1"/>
    <col min="5" max="5" width="27.140625" style="85" customWidth="1"/>
    <col min="6" max="6" width="27.5703125" style="84" customWidth="1"/>
    <col min="7" max="16384" width="9.140625" style="18"/>
  </cols>
  <sheetData>
    <row r="1" spans="1:6" ht="41.25" customHeight="1">
      <c r="A1" s="86"/>
      <c r="B1" s="86"/>
      <c r="C1" s="16"/>
      <c r="D1" s="130" t="s">
        <v>87</v>
      </c>
      <c r="E1" s="131"/>
      <c r="F1" s="131"/>
    </row>
    <row r="2" spans="1:6" ht="15.75" customHeight="1">
      <c r="A2" s="86"/>
      <c r="B2" s="86"/>
      <c r="C2" s="16"/>
      <c r="D2" s="11"/>
      <c r="E2" s="9"/>
      <c r="F2" s="59"/>
    </row>
    <row r="3" spans="1:6">
      <c r="B3" s="111" t="s">
        <v>0</v>
      </c>
      <c r="C3" s="47"/>
      <c r="D3" s="47"/>
      <c r="E3" s="48"/>
      <c r="F3" s="60"/>
    </row>
    <row r="4" spans="1:6">
      <c r="B4" s="111" t="s">
        <v>1</v>
      </c>
      <c r="C4" s="46"/>
      <c r="D4" s="46"/>
      <c r="E4" s="46"/>
      <c r="F4" s="61"/>
    </row>
    <row r="5" spans="1:6" ht="20.25">
      <c r="A5" s="132"/>
      <c r="B5" s="132"/>
      <c r="C5" s="132"/>
      <c r="D5" s="10"/>
      <c r="E5" s="10"/>
      <c r="F5" s="13"/>
    </row>
    <row r="6" spans="1:6" ht="20.25" thickBot="1">
      <c r="A6" s="133" t="s">
        <v>89</v>
      </c>
      <c r="B6" s="133"/>
      <c r="C6" s="133"/>
      <c r="D6" s="133"/>
      <c r="E6" s="133"/>
      <c r="F6" s="133"/>
    </row>
    <row r="7" spans="1:6" ht="20.25">
      <c r="A7" s="134" t="s">
        <v>2</v>
      </c>
      <c r="B7" s="136" t="s">
        <v>3</v>
      </c>
      <c r="C7" s="138" t="s">
        <v>4</v>
      </c>
      <c r="D7" s="140" t="s">
        <v>5</v>
      </c>
      <c r="E7" s="140"/>
      <c r="F7" s="141"/>
    </row>
    <row r="8" spans="1:6" ht="72.75" customHeight="1">
      <c r="A8" s="135"/>
      <c r="B8" s="137"/>
      <c r="C8" s="139"/>
      <c r="D8" s="40" t="s">
        <v>6</v>
      </c>
      <c r="E8" s="40" t="s">
        <v>7</v>
      </c>
      <c r="F8" s="62" t="s">
        <v>8</v>
      </c>
    </row>
    <row r="9" spans="1:6">
      <c r="A9" s="88"/>
      <c r="B9" s="112"/>
      <c r="C9" s="4"/>
      <c r="D9" s="41">
        <v>42063</v>
      </c>
      <c r="E9" s="41">
        <v>42035</v>
      </c>
      <c r="F9" s="63">
        <v>42004</v>
      </c>
    </row>
    <row r="10" spans="1:6" ht="25.5" customHeight="1">
      <c r="A10" s="89" t="s">
        <v>9</v>
      </c>
      <c r="B10" s="113"/>
      <c r="C10" s="19"/>
      <c r="D10" s="12"/>
      <c r="E10" s="12"/>
      <c r="F10" s="64"/>
    </row>
    <row r="11" spans="1:6" ht="25.5" customHeight="1">
      <c r="A11" s="90" t="s">
        <v>10</v>
      </c>
      <c r="B11" s="114" t="s">
        <v>11</v>
      </c>
      <c r="C11" s="3" t="s">
        <v>12</v>
      </c>
      <c r="D11" s="34">
        <v>207.53</v>
      </c>
      <c r="E11" s="34">
        <v>207.53</v>
      </c>
      <c r="F11" s="65">
        <v>207.53</v>
      </c>
    </row>
    <row r="12" spans="1:6" ht="25.5" customHeight="1">
      <c r="A12" s="90" t="s">
        <v>13</v>
      </c>
      <c r="B12" s="114" t="s">
        <v>11</v>
      </c>
      <c r="C12" s="3" t="s">
        <v>14</v>
      </c>
      <c r="D12" s="34">
        <v>1900.5498339999999</v>
      </c>
      <c r="E12" s="34">
        <v>1824.769849</v>
      </c>
      <c r="F12" s="65">
        <v>1806.0463569999999</v>
      </c>
    </row>
    <row r="13" spans="1:6" ht="25.5" customHeight="1">
      <c r="A13" s="90" t="s">
        <v>15</v>
      </c>
      <c r="B13" s="114" t="s">
        <v>11</v>
      </c>
      <c r="C13" s="3"/>
      <c r="D13" s="34">
        <v>1900.5498339999999</v>
      </c>
      <c r="E13" s="34">
        <v>1824.769849</v>
      </c>
      <c r="F13" s="65">
        <v>1806.0463569999999</v>
      </c>
    </row>
    <row r="14" spans="1:6" ht="25.5" customHeight="1">
      <c r="A14" s="90" t="s">
        <v>16</v>
      </c>
      <c r="B14" s="114" t="s">
        <v>11</v>
      </c>
      <c r="C14" s="3"/>
      <c r="D14" s="34">
        <v>11352.177559</v>
      </c>
      <c r="E14" s="34">
        <v>11130.317878</v>
      </c>
      <c r="F14" s="65">
        <v>10742.175025</v>
      </c>
    </row>
    <row r="15" spans="1:6" ht="25.5" customHeight="1">
      <c r="A15" s="90" t="s">
        <v>17</v>
      </c>
      <c r="B15" s="114" t="s">
        <v>18</v>
      </c>
      <c r="C15" s="3" t="s">
        <v>19</v>
      </c>
      <c r="D15" s="35">
        <v>0.16739999999999999</v>
      </c>
      <c r="E15" s="35">
        <v>0.16389999999999999</v>
      </c>
      <c r="F15" s="66">
        <v>0.1681</v>
      </c>
    </row>
    <row r="16" spans="1:6" ht="25.5" customHeight="1">
      <c r="A16" s="90" t="s">
        <v>20</v>
      </c>
      <c r="B16" s="114" t="s">
        <v>18</v>
      </c>
      <c r="C16" s="2"/>
      <c r="D16" s="35">
        <v>0.16739999999999999</v>
      </c>
      <c r="E16" s="35">
        <v>0.16389999999999999</v>
      </c>
      <c r="F16" s="66">
        <v>0.1681</v>
      </c>
    </row>
    <row r="17" spans="1:6" ht="25.5" customHeight="1">
      <c r="A17" s="90" t="s">
        <v>21</v>
      </c>
      <c r="B17" s="114" t="s">
        <v>18</v>
      </c>
      <c r="C17" s="2"/>
      <c r="D17" s="35">
        <f>D13/17078.530826</f>
        <v>0.11128298173673362</v>
      </c>
      <c r="E17" s="35">
        <f>E13/16635.911383</f>
        <v>0.10968860118266237</v>
      </c>
      <c r="F17" s="66">
        <f>F13/15341.444666</f>
        <v>0.11772335632788183</v>
      </c>
    </row>
    <row r="18" spans="1:6" ht="69.75">
      <c r="A18" s="91" t="s">
        <v>90</v>
      </c>
      <c r="B18" s="114" t="s">
        <v>11</v>
      </c>
      <c r="C18" s="2"/>
      <c r="D18" s="36">
        <v>520.51884800000005</v>
      </c>
      <c r="E18" s="36">
        <v>499.60431899999998</v>
      </c>
      <c r="F18" s="67">
        <v>456.74458600000003</v>
      </c>
    </row>
    <row r="19" spans="1:6" ht="25.5" customHeight="1">
      <c r="A19" s="90" t="s">
        <v>91</v>
      </c>
      <c r="B19" s="114" t="s">
        <v>18</v>
      </c>
      <c r="C19" s="4"/>
      <c r="D19" s="36">
        <v>6.82</v>
      </c>
      <c r="E19" s="36">
        <v>6.85</v>
      </c>
      <c r="F19" s="67">
        <v>6.44</v>
      </c>
    </row>
    <row r="20" spans="1:6" ht="25.5" customHeight="1">
      <c r="A20" s="90" t="s">
        <v>22</v>
      </c>
      <c r="B20" s="114"/>
      <c r="C20" s="4"/>
      <c r="D20" s="36">
        <f>14398.415215/2680.115611</f>
        <v>5.372311237584146</v>
      </c>
      <c r="E20" s="36">
        <f>14049.414031/2586.497352</f>
        <v>5.4318300461960032</v>
      </c>
      <c r="F20" s="67">
        <f>12815.567008/2525.877658</f>
        <v>5.0737085255932062</v>
      </c>
    </row>
    <row r="21" spans="1:6" ht="25.5" customHeight="1">
      <c r="A21" s="92" t="s">
        <v>23</v>
      </c>
      <c r="B21" s="114" t="s">
        <v>18</v>
      </c>
      <c r="C21" s="4"/>
      <c r="D21" s="42">
        <v>29.76</v>
      </c>
      <c r="E21" s="42">
        <v>29.76</v>
      </c>
      <c r="F21" s="68">
        <v>29.76</v>
      </c>
    </row>
    <row r="22" spans="1:6" ht="25.5" customHeight="1">
      <c r="A22" s="93" t="s">
        <v>24</v>
      </c>
      <c r="B22" s="115"/>
      <c r="C22" s="20"/>
      <c r="D22" s="12"/>
      <c r="E22" s="12"/>
      <c r="F22" s="64"/>
    </row>
    <row r="23" spans="1:6" ht="57" customHeight="1">
      <c r="A23" s="91" t="s">
        <v>25</v>
      </c>
      <c r="B23" s="114" t="s">
        <v>11</v>
      </c>
      <c r="C23" s="4"/>
      <c r="D23" s="36">
        <v>2598.6586499999999</v>
      </c>
      <c r="E23" s="36">
        <v>2292.5917279999999</v>
      </c>
      <c r="F23" s="67">
        <f>1545.504117</f>
        <v>1545.504117</v>
      </c>
    </row>
    <row r="24" spans="1:6" ht="46.5">
      <c r="A24" s="91" t="s">
        <v>92</v>
      </c>
      <c r="B24" s="114" t="s">
        <v>11</v>
      </c>
      <c r="C24" s="4"/>
      <c r="D24" s="36">
        <v>2598.6134529999999</v>
      </c>
      <c r="E24" s="36">
        <v>2292.5465509999999</v>
      </c>
      <c r="F24" s="67">
        <v>1545.4593890000001</v>
      </c>
    </row>
    <row r="25" spans="1:6" ht="46.5">
      <c r="A25" s="91" t="s">
        <v>26</v>
      </c>
      <c r="B25" s="114"/>
      <c r="C25" s="4"/>
      <c r="D25" s="36">
        <f>+D23/D13</f>
        <v>1.3673193954250189</v>
      </c>
      <c r="E25" s="36">
        <f>+E23/E13</f>
        <v>1.2563730868615419</v>
      </c>
      <c r="F25" s="67">
        <f>+F23/F13</f>
        <v>0.85573889673973635</v>
      </c>
    </row>
    <row r="26" spans="1:6" ht="46.5">
      <c r="A26" s="91" t="s">
        <v>27</v>
      </c>
      <c r="B26" s="114"/>
      <c r="C26" s="4"/>
      <c r="D26" s="36">
        <f>+D24/D13</f>
        <v>1.3672956144121817</v>
      </c>
      <c r="E26" s="36">
        <f>+E24/E13</f>
        <v>1.2563483292188042</v>
      </c>
      <c r="F26" s="67">
        <f>+F24/F13</f>
        <v>0.8557141310409897</v>
      </c>
    </row>
    <row r="27" spans="1:6" ht="25.5" customHeight="1">
      <c r="A27" s="91" t="s">
        <v>28</v>
      </c>
      <c r="B27" s="114" t="s">
        <v>11</v>
      </c>
      <c r="C27" s="4"/>
      <c r="D27" s="34">
        <v>11124.09</v>
      </c>
      <c r="E27" s="34">
        <v>11079.84</v>
      </c>
      <c r="F27" s="65">
        <v>10826.03</v>
      </c>
    </row>
    <row r="28" spans="1:6" ht="25.5" customHeight="1">
      <c r="A28" s="91" t="s">
        <v>29</v>
      </c>
      <c r="B28" s="114" t="s">
        <v>11</v>
      </c>
      <c r="C28" s="4"/>
      <c r="D28" s="34">
        <v>663.4</v>
      </c>
      <c r="E28" s="42">
        <v>641.42999999999995</v>
      </c>
      <c r="F28" s="68">
        <v>617.54999999999995</v>
      </c>
    </row>
    <row r="29" spans="1:6" ht="55.5" customHeight="1">
      <c r="A29" s="91" t="s">
        <v>30</v>
      </c>
      <c r="B29" s="114" t="s">
        <v>18</v>
      </c>
      <c r="C29" s="4"/>
      <c r="D29" s="42">
        <v>34.909999999999997</v>
      </c>
      <c r="E29" s="42">
        <v>35.15</v>
      </c>
      <c r="F29" s="68">
        <v>34.19</v>
      </c>
    </row>
    <row r="30" spans="1:6" ht="52.5" customHeight="1">
      <c r="A30" s="91" t="s">
        <v>93</v>
      </c>
      <c r="B30" s="114" t="s">
        <v>18</v>
      </c>
      <c r="C30" s="4"/>
      <c r="D30" s="42">
        <v>10.33</v>
      </c>
      <c r="E30" s="42">
        <v>10.46</v>
      </c>
      <c r="F30" s="68">
        <v>10.54</v>
      </c>
    </row>
    <row r="31" spans="1:6" ht="47.25" customHeight="1">
      <c r="A31" s="91" t="s">
        <v>31</v>
      </c>
      <c r="B31" s="114" t="s">
        <v>18</v>
      </c>
      <c r="C31" s="4"/>
      <c r="D31" s="34">
        <v>5.96</v>
      </c>
      <c r="E31" s="34">
        <v>5.79</v>
      </c>
      <c r="F31" s="65">
        <v>5.7</v>
      </c>
    </row>
    <row r="32" spans="1:6">
      <c r="A32" s="91" t="s">
        <v>94</v>
      </c>
      <c r="B32" s="114" t="s">
        <v>18</v>
      </c>
      <c r="C32" s="4"/>
      <c r="D32" s="42">
        <v>10.68</v>
      </c>
      <c r="E32" s="42">
        <v>11.15</v>
      </c>
      <c r="F32" s="68">
        <v>10.95</v>
      </c>
    </row>
    <row r="33" spans="1:6" ht="45.75" customHeight="1">
      <c r="A33" s="91" t="s">
        <v>32</v>
      </c>
      <c r="B33" s="114" t="s">
        <v>11</v>
      </c>
      <c r="C33" s="4"/>
      <c r="D33" s="42">
        <v>838.74</v>
      </c>
      <c r="E33" s="42">
        <v>817.83</v>
      </c>
      <c r="F33" s="68">
        <v>774.97</v>
      </c>
    </row>
    <row r="34" spans="1:6" ht="89.25" customHeight="1">
      <c r="A34" s="91" t="s">
        <v>33</v>
      </c>
      <c r="B34" s="114" t="s">
        <v>11</v>
      </c>
      <c r="C34" s="4"/>
      <c r="D34" s="42">
        <v>318.23</v>
      </c>
      <c r="E34" s="42">
        <v>318.23</v>
      </c>
      <c r="F34" s="68">
        <v>318.23</v>
      </c>
    </row>
    <row r="35" spans="1:6" ht="78.75" customHeight="1">
      <c r="A35" s="91" t="s">
        <v>34</v>
      </c>
      <c r="B35" s="114" t="s">
        <v>18</v>
      </c>
      <c r="C35" s="6"/>
      <c r="D35" s="42">
        <v>6.74</v>
      </c>
      <c r="E35" s="42">
        <v>6.59</v>
      </c>
      <c r="F35" s="68">
        <v>6.47</v>
      </c>
    </row>
    <row r="36" spans="1:6" ht="21.75" customHeight="1">
      <c r="A36" s="91" t="s">
        <v>35</v>
      </c>
      <c r="B36" s="114" t="s">
        <v>11</v>
      </c>
      <c r="C36" s="6"/>
      <c r="D36" s="34">
        <v>597.54</v>
      </c>
      <c r="E36" s="34">
        <v>534.15</v>
      </c>
      <c r="F36" s="65">
        <v>450.8</v>
      </c>
    </row>
    <row r="37" spans="1:6" ht="46.5">
      <c r="A37" s="91" t="s">
        <v>95</v>
      </c>
      <c r="B37" s="114" t="s">
        <v>18</v>
      </c>
      <c r="C37" s="6"/>
      <c r="D37" s="36">
        <v>90.111773845212014</v>
      </c>
      <c r="E37" s="36">
        <v>88.787461990077503</v>
      </c>
      <c r="F37" s="67">
        <v>89.14</v>
      </c>
    </row>
    <row r="38" spans="1:6" ht="64.5" customHeight="1">
      <c r="A38" s="91" t="s">
        <v>36</v>
      </c>
      <c r="B38" s="114" t="s">
        <v>18</v>
      </c>
      <c r="C38" s="6"/>
      <c r="D38" s="42">
        <v>36.340000000000003</v>
      </c>
      <c r="E38" s="42">
        <v>35.93</v>
      </c>
      <c r="F38" s="68">
        <v>34.270000000000003</v>
      </c>
    </row>
    <row r="39" spans="1:6" ht="33.75" customHeight="1">
      <c r="A39" s="91" t="s">
        <v>37</v>
      </c>
      <c r="B39" s="116"/>
      <c r="C39" s="6"/>
      <c r="D39" s="36">
        <f>17078.530826/2680.115611</f>
        <v>6.3723112375841451</v>
      </c>
      <c r="E39" s="36">
        <v>6.4318300461960032</v>
      </c>
      <c r="F39" s="67">
        <f>15341.444666/2525.877658</f>
        <v>6.0737085255932062</v>
      </c>
    </row>
    <row r="40" spans="1:6">
      <c r="A40" s="94" t="s">
        <v>38</v>
      </c>
      <c r="B40" s="116" t="s">
        <v>39</v>
      </c>
      <c r="C40" s="6" t="s">
        <v>66</v>
      </c>
      <c r="D40" s="34">
        <v>1.21</v>
      </c>
      <c r="E40" s="34">
        <v>1.2</v>
      </c>
      <c r="F40" s="68">
        <v>1.18</v>
      </c>
    </row>
    <row r="41" spans="1:6" ht="123" customHeight="1" thickBot="1">
      <c r="A41" s="95" t="s">
        <v>40</v>
      </c>
      <c r="B41" s="117" t="s">
        <v>18</v>
      </c>
      <c r="C41" s="50" t="s">
        <v>41</v>
      </c>
      <c r="D41" s="51">
        <v>20.420000000000002</v>
      </c>
      <c r="E41" s="51">
        <v>19.690000000000001</v>
      </c>
      <c r="F41" s="69">
        <v>19.440000000000001</v>
      </c>
    </row>
    <row r="42" spans="1:6" ht="46.5">
      <c r="A42" s="96" t="s">
        <v>42</v>
      </c>
      <c r="B42" s="118" t="s">
        <v>18</v>
      </c>
      <c r="C42" s="52" t="s">
        <v>43</v>
      </c>
      <c r="D42" s="53">
        <v>19.07</v>
      </c>
      <c r="E42" s="53">
        <v>19.809999999999999</v>
      </c>
      <c r="F42" s="70">
        <v>19.38</v>
      </c>
    </row>
    <row r="43" spans="1:6" ht="45">
      <c r="A43" s="97" t="s">
        <v>86</v>
      </c>
      <c r="B43" s="114"/>
      <c r="C43" s="3"/>
      <c r="D43" s="36">
        <f>D44/12454.241518</f>
        <v>0.89319690676645824</v>
      </c>
      <c r="E43" s="36">
        <f>E44/12365.94193</f>
        <v>0.89599652519151041</v>
      </c>
      <c r="F43" s="67">
        <f>F44/11487.716</f>
        <v>0.94240056073809608</v>
      </c>
    </row>
    <row r="44" spans="1:6" ht="51" customHeight="1">
      <c r="A44" s="91" t="s">
        <v>72</v>
      </c>
      <c r="B44" s="114" t="s">
        <v>11</v>
      </c>
      <c r="C44" s="21"/>
      <c r="D44" s="49">
        <f>D45+D46+D47+D48</f>
        <v>11124.09</v>
      </c>
      <c r="E44" s="49">
        <f>E45+E46+E47+E48</f>
        <v>11079.841</v>
      </c>
      <c r="F44" s="71">
        <f>F45+F46+F47+F48</f>
        <v>10826.029999999999</v>
      </c>
    </row>
    <row r="45" spans="1:6" ht="72.75" customHeight="1">
      <c r="A45" s="98" t="s">
        <v>73</v>
      </c>
      <c r="B45" s="114" t="s">
        <v>11</v>
      </c>
      <c r="C45" s="21"/>
      <c r="D45" s="49">
        <v>8735.02</v>
      </c>
      <c r="E45" s="49">
        <v>8714.4</v>
      </c>
      <c r="F45" s="71">
        <v>8501.14</v>
      </c>
    </row>
    <row r="46" spans="1:6" ht="77.25" customHeight="1">
      <c r="A46" s="98" t="s">
        <v>74</v>
      </c>
      <c r="B46" s="114" t="s">
        <v>11</v>
      </c>
      <c r="C46" s="21"/>
      <c r="D46" s="49">
        <v>239.41</v>
      </c>
      <c r="E46" s="49">
        <v>228.74</v>
      </c>
      <c r="F46" s="71">
        <v>211.4</v>
      </c>
    </row>
    <row r="47" spans="1:6">
      <c r="A47" s="98" t="s">
        <v>75</v>
      </c>
      <c r="B47" s="114" t="s">
        <v>11</v>
      </c>
      <c r="C47" s="21"/>
      <c r="D47" s="49">
        <v>2149.4299999999998</v>
      </c>
      <c r="E47" s="49">
        <v>2136.6999999999998</v>
      </c>
      <c r="F47" s="71">
        <v>2113.23</v>
      </c>
    </row>
    <row r="48" spans="1:6">
      <c r="A48" s="98" t="s">
        <v>76</v>
      </c>
      <c r="B48" s="114" t="s">
        <v>11</v>
      </c>
      <c r="C48" s="21"/>
      <c r="D48" s="49">
        <v>0.23</v>
      </c>
      <c r="E48" s="49">
        <v>1E-3</v>
      </c>
      <c r="F48" s="71">
        <v>0.26</v>
      </c>
    </row>
    <row r="49" spans="1:6" ht="46.5">
      <c r="A49" s="91" t="s">
        <v>77</v>
      </c>
      <c r="B49" s="114" t="s">
        <v>11</v>
      </c>
      <c r="C49" s="4"/>
      <c r="D49" s="49">
        <f>D50+D51+D52+D53</f>
        <v>11124.09</v>
      </c>
      <c r="E49" s="49">
        <f>E50+E51+E52+E53</f>
        <v>11079.84</v>
      </c>
      <c r="F49" s="71">
        <f>F50+F51+F52+F53</f>
        <v>10826.03</v>
      </c>
    </row>
    <row r="50" spans="1:6">
      <c r="A50" s="98" t="s">
        <v>78</v>
      </c>
      <c r="B50" s="114" t="s">
        <v>11</v>
      </c>
      <c r="C50" s="4"/>
      <c r="D50" s="49">
        <v>7081.23</v>
      </c>
      <c r="E50" s="49">
        <v>7099.03</v>
      </c>
      <c r="F50" s="71">
        <v>7116.33</v>
      </c>
    </row>
    <row r="51" spans="1:6">
      <c r="A51" s="98" t="s">
        <v>79</v>
      </c>
      <c r="B51" s="114" t="s">
        <v>11</v>
      </c>
      <c r="C51" s="4"/>
      <c r="D51" s="49">
        <v>1123.78</v>
      </c>
      <c r="E51" s="49">
        <v>1194.6099999999999</v>
      </c>
      <c r="F51" s="71">
        <v>1064.8499999999999</v>
      </c>
    </row>
    <row r="52" spans="1:6">
      <c r="A52" s="98" t="s">
        <v>80</v>
      </c>
      <c r="B52" s="114" t="s">
        <v>11</v>
      </c>
      <c r="C52" s="4"/>
      <c r="D52" s="49">
        <v>2919.08</v>
      </c>
      <c r="E52" s="49">
        <v>2786.2</v>
      </c>
      <c r="F52" s="71">
        <v>2644.85</v>
      </c>
    </row>
    <row r="53" spans="1:6">
      <c r="A53" s="98" t="s">
        <v>81</v>
      </c>
      <c r="B53" s="114" t="s">
        <v>11</v>
      </c>
      <c r="C53" s="4"/>
      <c r="D53" s="36">
        <v>0</v>
      </c>
      <c r="E53" s="36">
        <v>0</v>
      </c>
      <c r="F53" s="67">
        <v>0</v>
      </c>
    </row>
    <row r="54" spans="1:6" ht="22.5" customHeight="1">
      <c r="A54" s="91" t="s">
        <v>44</v>
      </c>
      <c r="B54" s="114" t="s">
        <v>18</v>
      </c>
      <c r="C54" s="3" t="s">
        <v>45</v>
      </c>
      <c r="D54" s="42">
        <v>14.33</v>
      </c>
      <c r="E54" s="42">
        <v>14.92</v>
      </c>
      <c r="F54" s="68">
        <v>15.17</v>
      </c>
    </row>
    <row r="55" spans="1:6" ht="22.5" customHeight="1">
      <c r="A55" s="91" t="s">
        <v>46</v>
      </c>
      <c r="B55" s="119" t="s">
        <v>18</v>
      </c>
      <c r="C55" s="5" t="s">
        <v>47</v>
      </c>
      <c r="D55" s="43">
        <v>21.72</v>
      </c>
      <c r="E55" s="43">
        <v>22.62</v>
      </c>
      <c r="F55" s="72">
        <v>22.95</v>
      </c>
    </row>
    <row r="56" spans="1:6" ht="27" customHeight="1">
      <c r="A56" s="99" t="s">
        <v>48</v>
      </c>
      <c r="B56" s="120"/>
      <c r="C56" s="22"/>
      <c r="D56" s="37"/>
      <c r="E56" s="37"/>
      <c r="F56" s="73"/>
    </row>
    <row r="57" spans="1:6" ht="22.5" customHeight="1">
      <c r="A57" s="100" t="s">
        <v>96</v>
      </c>
      <c r="B57" s="119" t="s">
        <v>18</v>
      </c>
      <c r="C57" s="1"/>
      <c r="D57" s="44">
        <v>5.5432214034150791</v>
      </c>
      <c r="E57" s="44">
        <v>4.4533381289023932</v>
      </c>
      <c r="F57" s="74">
        <v>2.4700000000000002</v>
      </c>
    </row>
    <row r="58" spans="1:6" ht="22.5" customHeight="1">
      <c r="A58" s="100" t="s">
        <v>97</v>
      </c>
      <c r="B58" s="119" t="s">
        <v>18</v>
      </c>
      <c r="C58" s="1"/>
      <c r="D58" s="44">
        <v>35.599084554943779</v>
      </c>
      <c r="E58" s="44">
        <v>28.102164165679767</v>
      </c>
      <c r="F58" s="74">
        <v>14.66</v>
      </c>
    </row>
    <row r="59" spans="1:6" ht="22.5" customHeight="1">
      <c r="A59" s="94" t="s">
        <v>49</v>
      </c>
      <c r="B59" s="119" t="s">
        <v>18</v>
      </c>
      <c r="C59" s="1"/>
      <c r="D59" s="128">
        <v>37.647163383876169</v>
      </c>
      <c r="E59" s="128">
        <v>37.315641545611818</v>
      </c>
      <c r="F59" s="74">
        <v>41.81</v>
      </c>
    </row>
    <row r="60" spans="1:6" ht="22.5" customHeight="1">
      <c r="A60" s="101" t="s">
        <v>98</v>
      </c>
      <c r="B60" s="119" t="s">
        <v>18</v>
      </c>
      <c r="C60" s="1"/>
      <c r="D60" s="128">
        <v>24.461986527717453</v>
      </c>
      <c r="E60" s="128">
        <v>25.740721518970943</v>
      </c>
      <c r="F60" s="74">
        <v>42.17</v>
      </c>
    </row>
    <row r="61" spans="1:6" ht="45.75" customHeight="1">
      <c r="A61" s="102" t="s">
        <v>99</v>
      </c>
      <c r="B61" s="119" t="s">
        <v>18</v>
      </c>
      <c r="C61" s="1"/>
      <c r="D61" s="44">
        <v>8.0540961620027822</v>
      </c>
      <c r="E61" s="44">
        <v>8.0341513634221826</v>
      </c>
      <c r="F61" s="74">
        <v>8.1999999999999993</v>
      </c>
    </row>
    <row r="62" spans="1:6" ht="22.5" customHeight="1">
      <c r="A62" s="102" t="s">
        <v>100</v>
      </c>
      <c r="B62" s="119" t="s">
        <v>18</v>
      </c>
      <c r="C62" s="1"/>
      <c r="D62" s="129">
        <v>4.74</v>
      </c>
      <c r="E62" s="44">
        <v>4.3600000000000003</v>
      </c>
      <c r="F62" s="74">
        <v>4.5999999999999996</v>
      </c>
    </row>
    <row r="63" spans="1:6" ht="22.5" customHeight="1">
      <c r="A63" s="102" t="s">
        <v>101</v>
      </c>
      <c r="B63" s="119" t="s">
        <v>18</v>
      </c>
      <c r="C63" s="1"/>
      <c r="D63" s="128">
        <v>301.17266961822554</v>
      </c>
      <c r="E63" s="128">
        <v>266.59937980236134</v>
      </c>
      <c r="F63" s="74">
        <v>159.49</v>
      </c>
    </row>
    <row r="64" spans="1:6" ht="22.5" customHeight="1">
      <c r="A64" s="103" t="s">
        <v>50</v>
      </c>
      <c r="B64" s="121"/>
      <c r="C64" s="23"/>
      <c r="D64" s="38"/>
      <c r="E64" s="38"/>
      <c r="F64" s="75"/>
    </row>
    <row r="65" spans="1:6" ht="28.5" customHeight="1">
      <c r="A65" s="102" t="s">
        <v>102</v>
      </c>
      <c r="B65" s="119" t="s">
        <v>18</v>
      </c>
      <c r="C65" s="5" t="s">
        <v>51</v>
      </c>
      <c r="D65" s="44">
        <v>0.76</v>
      </c>
      <c r="E65" s="44">
        <v>0.8</v>
      </c>
      <c r="F65" s="76">
        <v>0.81</v>
      </c>
    </row>
    <row r="66" spans="1:6" ht="27" customHeight="1">
      <c r="A66" s="102" t="s">
        <v>103</v>
      </c>
      <c r="B66" s="114" t="s">
        <v>18</v>
      </c>
      <c r="C66" s="3" t="s">
        <v>52</v>
      </c>
      <c r="D66" s="44">
        <v>29.37</v>
      </c>
      <c r="E66" s="44">
        <v>29.5</v>
      </c>
      <c r="F66" s="74">
        <v>27.3</v>
      </c>
    </row>
    <row r="67" spans="1:6" ht="53.25" customHeight="1">
      <c r="A67" s="102" t="s">
        <v>53</v>
      </c>
      <c r="B67" s="114" t="s">
        <v>18</v>
      </c>
      <c r="C67" s="4"/>
      <c r="D67" s="45">
        <f>5015.666796*100/9314.906391</f>
        <v>53.845595279906448</v>
      </c>
      <c r="E67" s="45">
        <f>4907.753836*100/9099.224918</f>
        <v>53.935954767878393</v>
      </c>
      <c r="F67" s="77">
        <f>4188.682675*100/8444.852574</f>
        <v>49.600423906701579</v>
      </c>
    </row>
    <row r="68" spans="1:6" ht="46.5">
      <c r="A68" s="94" t="s">
        <v>54</v>
      </c>
      <c r="B68" s="114" t="s">
        <v>18</v>
      </c>
      <c r="C68" s="24"/>
      <c r="D68" s="45">
        <f>(9314.906391*100/12454.241518)</f>
        <v>74.793044422153301</v>
      </c>
      <c r="E68" s="45">
        <f>(9099.224918*100/12365.94193)</f>
        <v>73.582950409342573</v>
      </c>
      <c r="F68" s="77">
        <f>8444.852574*100/11487.715723</f>
        <v>73.512026042673</v>
      </c>
    </row>
    <row r="69" spans="1:6" ht="75.75" customHeight="1">
      <c r="A69" s="94" t="s">
        <v>55</v>
      </c>
      <c r="B69" s="114" t="s">
        <v>18</v>
      </c>
      <c r="C69" s="25"/>
      <c r="D69" s="45">
        <f>3127.976655*100/12454.241518</f>
        <v>25.115753941973615</v>
      </c>
      <c r="E69" s="45">
        <f>3260006067*100/12365941930</f>
        <v>26.36278000862325</v>
      </c>
      <c r="F69" s="77">
        <f>3036.650476*100/11487.715723</f>
        <v>26.433892944619135</v>
      </c>
    </row>
    <row r="70" spans="1:6" ht="46.5">
      <c r="A70" s="94" t="s">
        <v>56</v>
      </c>
      <c r="B70" s="114" t="s">
        <v>18</v>
      </c>
      <c r="C70" s="26"/>
      <c r="D70" s="45">
        <f>6921.37*100/12365.94193</f>
        <v>55.971231622951663</v>
      </c>
      <c r="E70" s="45">
        <f>6426.25*100/12365.94193</f>
        <v>51.967331210005121</v>
      </c>
      <c r="F70" s="77">
        <f>5477.504*100/11487.716</f>
        <v>47.681401594538031</v>
      </c>
    </row>
    <row r="71" spans="1:6" ht="51" customHeight="1">
      <c r="A71" s="94" t="s">
        <v>104</v>
      </c>
      <c r="B71" s="114" t="s">
        <v>11</v>
      </c>
      <c r="C71" s="26"/>
      <c r="D71" s="45">
        <v>11.358471</v>
      </c>
      <c r="E71" s="45">
        <v>6.7109449999999997</v>
      </c>
      <c r="F71" s="77">
        <v>6.2126731700000004</v>
      </c>
    </row>
    <row r="72" spans="1:6" ht="48" customHeight="1">
      <c r="A72" s="94" t="s">
        <v>105</v>
      </c>
      <c r="B72" s="114" t="s">
        <v>11</v>
      </c>
      <c r="C72" s="27"/>
      <c r="D72" s="45">
        <v>2.8790999999999999E-3</v>
      </c>
      <c r="E72" s="45">
        <v>2.8790999999999999E-3</v>
      </c>
      <c r="F72" s="77">
        <v>3.0000000000000001E-3</v>
      </c>
    </row>
    <row r="73" spans="1:6" ht="55.5" customHeight="1">
      <c r="A73" s="94" t="s">
        <v>57</v>
      </c>
      <c r="B73" s="122"/>
      <c r="C73" s="28"/>
      <c r="D73" s="45">
        <f>+D71/D13</f>
        <v>5.9764131393989011E-3</v>
      </c>
      <c r="E73" s="45">
        <f>+E71/E13</f>
        <v>3.6776939314717926E-3</v>
      </c>
      <c r="F73" s="77">
        <f>+F71/F13</f>
        <v>3.43993006930331E-3</v>
      </c>
    </row>
    <row r="74" spans="1:6" ht="51.75" customHeight="1" thickBot="1">
      <c r="A74" s="95" t="s">
        <v>58</v>
      </c>
      <c r="B74" s="123"/>
      <c r="C74" s="54"/>
      <c r="D74" s="55">
        <f>D72/D13</f>
        <v>1.5148774046826703E-6</v>
      </c>
      <c r="E74" s="55">
        <f>E72/E13</f>
        <v>1.5777880161587434E-6</v>
      </c>
      <c r="F74" s="78">
        <f>F72/F13</f>
        <v>1.6610869307824749E-6</v>
      </c>
    </row>
    <row r="75" spans="1:6" ht="20.25" customHeight="1">
      <c r="A75" s="104" t="s">
        <v>59</v>
      </c>
      <c r="B75" s="124"/>
      <c r="C75" s="56"/>
      <c r="D75" s="57"/>
      <c r="E75" s="57"/>
      <c r="F75" s="79"/>
    </row>
    <row r="76" spans="1:6" ht="45" customHeight="1">
      <c r="A76" s="105" t="s">
        <v>106</v>
      </c>
      <c r="B76" s="114" t="s">
        <v>18</v>
      </c>
      <c r="C76" s="28"/>
      <c r="D76" s="44">
        <v>45.118019023447353</v>
      </c>
      <c r="E76" s="44">
        <v>43.71</v>
      </c>
      <c r="F76" s="74">
        <v>40.04</v>
      </c>
    </row>
    <row r="77" spans="1:6" ht="68.25" customHeight="1">
      <c r="A77" s="105" t="s">
        <v>107</v>
      </c>
      <c r="B77" s="114" t="s">
        <v>18</v>
      </c>
      <c r="C77" s="28"/>
      <c r="D77" s="44">
        <v>44.899267654371009</v>
      </c>
      <c r="E77" s="44">
        <v>43.42</v>
      </c>
      <c r="F77" s="74">
        <v>40.32</v>
      </c>
    </row>
    <row r="78" spans="1:6" ht="44.25" customHeight="1">
      <c r="A78" s="105" t="s">
        <v>60</v>
      </c>
      <c r="B78" s="114" t="s">
        <v>18</v>
      </c>
      <c r="C78" s="28"/>
      <c r="D78" s="44">
        <v>53.256800505457569</v>
      </c>
      <c r="E78" s="44">
        <v>51.42</v>
      </c>
      <c r="F78" s="74">
        <v>48.27</v>
      </c>
    </row>
    <row r="79" spans="1:6">
      <c r="A79" s="106" t="s">
        <v>61</v>
      </c>
      <c r="B79" s="114" t="s">
        <v>18</v>
      </c>
      <c r="C79" s="28"/>
      <c r="D79" s="44">
        <v>44.995812691927156</v>
      </c>
      <c r="E79" s="44">
        <v>43.57</v>
      </c>
      <c r="F79" s="74">
        <v>39.869999999999997</v>
      </c>
    </row>
    <row r="80" spans="1:6" ht="22.5">
      <c r="A80" s="107" t="s">
        <v>62</v>
      </c>
      <c r="B80" s="125"/>
      <c r="C80" s="29"/>
      <c r="D80" s="39"/>
      <c r="E80" s="39"/>
      <c r="F80" s="80"/>
    </row>
    <row r="81" spans="1:38">
      <c r="A81" s="106" t="s">
        <v>108</v>
      </c>
      <c r="B81" s="126" t="s">
        <v>63</v>
      </c>
      <c r="C81" s="28"/>
      <c r="D81" s="7">
        <v>1434</v>
      </c>
      <c r="E81" s="7">
        <v>1432</v>
      </c>
      <c r="F81" s="81">
        <v>1430</v>
      </c>
    </row>
    <row r="82" spans="1:38">
      <c r="A82" s="106" t="s">
        <v>71</v>
      </c>
      <c r="B82" s="126" t="s">
        <v>63</v>
      </c>
      <c r="C82" s="28"/>
      <c r="D82" s="8">
        <f>SUM(D83:D86)</f>
        <v>110</v>
      </c>
      <c r="E82" s="8">
        <f>SUM(E83:E86)</f>
        <v>110</v>
      </c>
      <c r="F82" s="82">
        <f>SUM(F83:F86)</f>
        <v>110</v>
      </c>
    </row>
    <row r="83" spans="1:38">
      <c r="A83" s="108" t="s">
        <v>82</v>
      </c>
      <c r="B83" s="126" t="s">
        <v>63</v>
      </c>
      <c r="C83" s="28"/>
      <c r="D83" s="8">
        <v>69</v>
      </c>
      <c r="E83" s="8">
        <v>69</v>
      </c>
      <c r="F83" s="82">
        <v>69</v>
      </c>
    </row>
    <row r="84" spans="1:38">
      <c r="A84" s="108" t="s">
        <v>83</v>
      </c>
      <c r="B84" s="126" t="s">
        <v>63</v>
      </c>
      <c r="C84" s="28"/>
      <c r="D84" s="8">
        <v>0</v>
      </c>
      <c r="E84" s="8">
        <v>0</v>
      </c>
      <c r="F84" s="82">
        <v>0</v>
      </c>
    </row>
    <row r="85" spans="1:38">
      <c r="A85" s="108" t="s">
        <v>84</v>
      </c>
      <c r="B85" s="126" t="s">
        <v>63</v>
      </c>
      <c r="C85" s="28"/>
      <c r="D85" s="8">
        <v>41</v>
      </c>
      <c r="E85" s="8">
        <v>41</v>
      </c>
      <c r="F85" s="82">
        <v>41</v>
      </c>
    </row>
    <row r="86" spans="1:38" ht="24" thickBot="1">
      <c r="A86" s="109" t="s">
        <v>85</v>
      </c>
      <c r="B86" s="123" t="s">
        <v>63</v>
      </c>
      <c r="C86" s="54"/>
      <c r="D86" s="58">
        <v>0</v>
      </c>
      <c r="E86" s="58">
        <v>0</v>
      </c>
      <c r="F86" s="83">
        <v>0</v>
      </c>
    </row>
    <row r="87" spans="1:38" ht="52.5" customHeight="1">
      <c r="A87" s="142" t="s">
        <v>64</v>
      </c>
      <c r="B87" s="142"/>
      <c r="C87" s="142"/>
      <c r="D87" s="142"/>
      <c r="E87" s="142"/>
      <c r="F87" s="142"/>
    </row>
    <row r="88" spans="1:38" ht="29.25" customHeight="1">
      <c r="A88" s="110" t="s">
        <v>70</v>
      </c>
      <c r="C88" s="13" t="s">
        <v>69</v>
      </c>
      <c r="D88" s="10"/>
      <c r="E88" s="14"/>
    </row>
    <row r="89" spans="1:38" ht="69" customHeight="1">
      <c r="A89" s="110" t="s">
        <v>68</v>
      </c>
      <c r="B89" s="110"/>
      <c r="C89" s="13" t="s">
        <v>67</v>
      </c>
      <c r="E89" s="15"/>
    </row>
    <row r="90" spans="1:38" s="31" customFormat="1" ht="10.5" customHeight="1">
      <c r="A90" s="110"/>
      <c r="B90" s="110"/>
      <c r="C90" s="17"/>
      <c r="D90" s="10"/>
      <c r="E90" s="10"/>
      <c r="F90" s="13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2"/>
    </row>
    <row r="91" spans="1:38" s="31" customFormat="1" ht="55.5" customHeight="1" thickBot="1">
      <c r="A91" s="110" t="s">
        <v>88</v>
      </c>
      <c r="B91" s="110"/>
      <c r="C91" s="17"/>
      <c r="D91" s="10"/>
      <c r="E91" s="10"/>
      <c r="F91" s="1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2"/>
    </row>
    <row r="92" spans="1:38" ht="27.75" customHeight="1"/>
    <row r="93" spans="1:38">
      <c r="A93" s="110" t="s">
        <v>65</v>
      </c>
      <c r="B93" s="127"/>
      <c r="C93" s="16"/>
    </row>
    <row r="94" spans="1:38">
      <c r="B94" s="127"/>
      <c r="C94" s="16"/>
    </row>
  </sheetData>
  <mergeCells count="8">
    <mergeCell ref="A87:F87"/>
    <mergeCell ref="D1:F1"/>
    <mergeCell ref="A5:C5"/>
    <mergeCell ref="A6:F6"/>
    <mergeCell ref="A7:A8"/>
    <mergeCell ref="B7:B8"/>
    <mergeCell ref="C7:C8"/>
    <mergeCell ref="D7:F7"/>
  </mergeCells>
  <pageMargins left="0.23622047244094491" right="0.23622047244094491" top="0.39370078740157483" bottom="0.39370078740157483" header="0.31496062992125984" footer="0.31496062992125984"/>
  <pageSetup paperSize="9" scale="53" firstPageNumber="0" fitToHeight="4" orientation="portrait" r:id="rId1"/>
  <headerFooter alignWithMargins="0">
    <oddFooter>&amp;R&amp;P</oddFoot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nr_1-28.02.2015-BNM</vt:lpstr>
      <vt:lpstr>'Anexa nr_1-28.02.2015-BNM'!Print_Area</vt:lpstr>
      <vt:lpstr>'Anexa nr_1-28.02.2015-BNM'!Print_Titles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2015-04-10T08:12:22Z</cp:lastPrinted>
  <dcterms:created xsi:type="dcterms:W3CDTF">2014-09-30T12:25:55Z</dcterms:created>
  <dcterms:modified xsi:type="dcterms:W3CDTF">2015-04-22T11:19:11Z</dcterms:modified>
</cp:coreProperties>
</file>