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05" yWindow="-15" windowWidth="11190" windowHeight="9165" tabRatio="435"/>
  </bookViews>
  <sheets>
    <sheet name="Anexa nr.1" sheetId="6" r:id="rId1"/>
    <sheet name="Sheet1" sheetId="7" r:id="rId2"/>
  </sheets>
  <definedNames>
    <definedName name="_xlnm.Print_Area" localSheetId="0">'Anexa nr.1'!$A$1:$G$94</definedName>
    <definedName name="_xlnm.Print_Titles" localSheetId="0">'Anexa nr.1'!$7:$9</definedName>
  </definedNames>
  <calcPr calcId="144525" iterate="1"/>
</workbook>
</file>

<file path=xl/calcChain.xml><?xml version="1.0" encoding="utf-8"?>
<calcChain xmlns="http://schemas.openxmlformats.org/spreadsheetml/2006/main">
  <c r="E44" i="6" l="1"/>
  <c r="E71" i="6" l="1"/>
  <c r="E70" i="6"/>
  <c r="E69" i="6"/>
  <c r="E68" i="6"/>
  <c r="E20" i="6"/>
  <c r="E17" i="6"/>
  <c r="E16" i="6"/>
  <c r="F75" i="6" l="1"/>
  <c r="F74" i="6"/>
  <c r="F71" i="6"/>
  <c r="F70" i="6"/>
  <c r="F69" i="6"/>
  <c r="F68" i="6"/>
  <c r="F50" i="6"/>
  <c r="F45" i="6"/>
  <c r="F44" i="6"/>
  <c r="F31" i="6"/>
  <c r="F26" i="6"/>
  <c r="F25" i="6"/>
  <c r="F20" i="6"/>
  <c r="F17" i="6"/>
  <c r="F16" i="6"/>
  <c r="E25" i="6" l="1"/>
  <c r="G68" i="6" l="1"/>
  <c r="G40" i="6"/>
  <c r="G20" i="6"/>
  <c r="G17" i="6"/>
  <c r="E26" i="6" l="1"/>
  <c r="E74" i="6" l="1"/>
  <c r="G75" i="6" l="1"/>
  <c r="G74" i="6"/>
  <c r="G71" i="6"/>
  <c r="G70" i="6"/>
  <c r="G69" i="6"/>
  <c r="G50" i="6"/>
  <c r="G45" i="6"/>
  <c r="G44" i="6" s="1"/>
  <c r="G31" i="6"/>
  <c r="G26" i="6"/>
  <c r="G25" i="6"/>
  <c r="G16" i="6"/>
  <c r="E45" i="6" l="1"/>
  <c r="E50" i="6" l="1"/>
  <c r="E31" i="6"/>
  <c r="E75" i="6" l="1"/>
</calcChain>
</file>

<file path=xl/sharedStrings.xml><?xml version="1.0" encoding="utf-8"?>
<sst xmlns="http://schemas.openxmlformats.org/spreadsheetml/2006/main" count="224" uniqueCount="163">
  <si>
    <t>Denumirea indicatorilor</t>
  </si>
  <si>
    <t>≥100</t>
  </si>
  <si>
    <t>≥200</t>
  </si>
  <si>
    <t>%</t>
  </si>
  <si>
    <t>≥16%</t>
  </si>
  <si>
    <t>≤30</t>
  </si>
  <si>
    <t>≤20</t>
  </si>
  <si>
    <t>≤50</t>
  </si>
  <si>
    <t>≤100</t>
  </si>
  <si>
    <t>≤1</t>
  </si>
  <si>
    <t>≥20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</si>
  <si>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</si>
  <si>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</si>
  <si>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>31.12.2015-Ajustat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</si>
  <si>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</si>
  <si>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</si>
  <si>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</si>
  <si>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</si>
  <si>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</si>
  <si>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</si>
  <si>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</si>
  <si>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</si>
  <si>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</si>
  <si>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</si>
  <si>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</si>
  <si>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</si>
  <si>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</si>
  <si>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</si>
  <si>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</si>
  <si>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</si>
  <si>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</si>
  <si>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</si>
  <si>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</si>
  <si>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</si>
  <si>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</si>
  <si>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</si>
  <si>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</si>
  <si>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</si>
  <si>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</si>
  <si>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</si>
  <si>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</si>
  <si>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</si>
  <si>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</si>
  <si>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</si>
  <si>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</si>
  <si>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</si>
  <si>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</si>
  <si>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</si>
  <si>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</si>
  <si>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</si>
  <si>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</si>
  <si>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</si>
  <si>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</si>
  <si>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</si>
  <si>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</si>
  <si>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</si>
  <si>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</si>
  <si>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</si>
  <si>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</si>
  <si>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</si>
  <si>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</si>
  <si>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</si>
  <si>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</si>
  <si>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</si>
  <si>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</si>
  <si>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</si>
  <si>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 xml:space="preserve">Serghei Cebotari </t>
  </si>
  <si>
    <t>по состоянию на 30 августа 2016</t>
  </si>
  <si>
    <t>млн. лей</t>
  </si>
  <si>
    <t>      Уставный капитал</t>
  </si>
  <si>
    <t>      Капитал I-го уровня</t>
  </si>
  <si>
    <t>      Совокупный нормативный капитал (СНК)</t>
  </si>
  <si>
    <t>      Активы с учетом риска</t>
  </si>
  <si>
    <t>      Достаточность капитала с учетом риска (≥ 16%)</t>
  </si>
  <si>
    <t>      Капитал I-го уровня / Активы с учетом риска</t>
  </si>
  <si>
    <t>      Совокупный нормативный капитал/ Всего активы</t>
  </si>
  <si>
    <t>      Рассчитанная, но нерезервированная величина скидок на потери по активам и по условным обязательствам¹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</si>
  <si>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</si>
  <si>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</si>
  <si>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</si>
  <si>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</si>
  <si>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</si>
  <si>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</si>
  <si>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</si>
  <si>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</si>
  <si>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</si>
  <si>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АКТИВЫ</t>
  </si>
  <si>
    <t>КАПИТАЛ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</si>
  <si>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</si>
  <si>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</si>
  <si>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</si>
  <si>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</si>
  <si>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</si>
  <si>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</si>
  <si>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</si>
  <si>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</si>
  <si>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</si>
  <si>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</si>
  <si>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</si>
  <si>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</si>
  <si>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</si>
  <si>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</si>
  <si>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</si>
  <si>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</si>
  <si>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</si>
  <si>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</si>
  <si>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</si>
  <si>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</si>
  <si>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</si>
  <si>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</si>
  <si>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</si>
  <si>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</si>
  <si>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</si>
  <si>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</si>
  <si>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</si>
  <si>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</si>
  <si>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</si>
  <si>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</si>
  <si>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</si>
  <si>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</si>
  <si>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</si>
  <si>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</si>
  <si>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</si>
  <si>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</si>
  <si>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</si>
  <si>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</si>
  <si>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</si>
  <si>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</si>
  <si>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</si>
  <si>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</si>
  <si>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</si>
  <si>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</si>
  <si>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</si>
  <si>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</si>
  <si>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</si>
  <si>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</si>
  <si>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</si>
  <si>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</si>
  <si>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</si>
  <si>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</si>
  <si>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</si>
  <si>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</si>
  <si>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</si>
  <si>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</si>
  <si>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</si>
  <si>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</si>
  <si>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</si>
  <si>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</si>
  <si>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</si>
  <si>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</si>
  <si>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</si>
  <si>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</si>
  <si>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</si>
  <si>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      Общее количество работников банка21</t>
  </si>
  <si>
    <t>кол-во.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</si>
  <si>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</si>
  <si>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</si>
  <si>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 xml:space="preserve">Главный бухгалтер 
                        </t>
  </si>
  <si>
    <t>Дата составления</t>
  </si>
  <si>
    <t>Печать</t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</si>
  <si>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</si>
  <si>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</si>
  <si>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 xml:space="preserve"> BC"Modova Agroindbank"SA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</si>
</sst>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1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8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4" fontId="0" fillId="0" borderId="0" xfId="0" applyNumberForma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top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9" fillId="0" borderId="0" xfId="0" applyFont="1" applyFill="1"/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CC99FF"/>
      <color rgb="FFFF7C80"/>
      <color rgb="FFFF00FF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tabSelected="1" view="pageBreakPreview" topLeftCell="A24" zoomScale="65" zoomScaleNormal="60" zoomScaleSheetLayoutView="65" workbookViewId="0">
      <selection activeCell="B31" sqref="B31"/>
    </sheetView>
  </sheetViews>
  <sheetFormatPr defaultRowHeight="23.25"/>
  <cols>
    <col min="1" max="1" width="9" style="94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16" customWidth="1"/>
    <col min="7" max="7" width="27.5703125" style="116" customWidth="1"/>
    <col min="8" max="8" width="34.42578125" style="9" customWidth="1"/>
    <col min="9" max="16384" width="9.140625" style="9"/>
  </cols>
  <sheetData>
    <row r="1" spans="1:7" ht="77.25" customHeight="1">
      <c r="A1" s="93"/>
      <c r="B1" s="28"/>
      <c r="C1" s="28"/>
      <c r="D1" s="8"/>
      <c r="E1" s="127" t="s">
        <v>160</v>
      </c>
      <c r="F1" s="128"/>
      <c r="G1" s="128"/>
    </row>
    <row r="2" spans="1:7" ht="15.75" customHeight="1">
      <c r="A2" s="93"/>
      <c r="B2" s="28"/>
      <c r="C2" s="28"/>
      <c r="D2" s="8"/>
      <c r="E2" s="6"/>
      <c r="F2" s="6"/>
      <c r="G2" s="88"/>
    </row>
    <row r="3" spans="1:7">
      <c r="C3" s="48" t="s">
        <v>161</v>
      </c>
      <c r="D3" s="49"/>
      <c r="E3" s="63"/>
      <c r="F3" s="63"/>
      <c r="G3" s="89"/>
    </row>
    <row r="4" spans="1:7">
      <c r="C4" s="48" t="s">
        <v>162</v>
      </c>
      <c r="D4" s="50"/>
      <c r="E4" s="64"/>
      <c r="F4" s="64"/>
      <c r="G4" s="90"/>
    </row>
    <row r="5" spans="1:7" ht="20.25">
      <c r="A5" s="95"/>
      <c r="B5" s="51"/>
      <c r="C5" s="51"/>
      <c r="D5" s="51"/>
      <c r="E5" s="5"/>
      <c r="F5" s="5"/>
      <c r="G5" s="5"/>
    </row>
    <row r="6" spans="1:7" ht="21" thickBot="1">
      <c r="A6" s="96"/>
      <c r="B6" s="129" t="s">
        <v>67</v>
      </c>
      <c r="C6" s="129"/>
      <c r="D6" s="129"/>
      <c r="E6" s="129"/>
      <c r="F6" s="129"/>
      <c r="G6" s="129"/>
    </row>
    <row r="7" spans="1:7" ht="20.25">
      <c r="A7" s="124" t="s">
        <v>14</v>
      </c>
      <c r="B7" s="130" t="s">
        <v>0</v>
      </c>
      <c r="C7" s="132" t="s">
        <v>80</v>
      </c>
      <c r="D7" s="134" t="s">
        <v>81</v>
      </c>
      <c r="E7" s="136" t="s">
        <v>82</v>
      </c>
      <c r="F7" s="136"/>
      <c r="G7" s="137"/>
    </row>
    <row r="8" spans="1:7" ht="72.75" customHeight="1">
      <c r="A8" s="125"/>
      <c r="B8" s="131"/>
      <c r="C8" s="133"/>
      <c r="D8" s="135"/>
      <c r="E8" s="22" t="s">
        <v>83</v>
      </c>
      <c r="F8" s="22" t="s">
        <v>84</v>
      </c>
      <c r="G8" s="91" t="s">
        <v>85</v>
      </c>
    </row>
    <row r="9" spans="1:7">
      <c r="A9" s="97"/>
      <c r="B9" s="52"/>
      <c r="C9" s="53"/>
      <c r="D9" s="4"/>
      <c r="E9" s="23">
        <v>42612</v>
      </c>
      <c r="F9" s="23">
        <v>42580</v>
      </c>
      <c r="G9" s="23" t="s">
        <v>13</v>
      </c>
    </row>
    <row r="10" spans="1:7" ht="25.5" customHeight="1">
      <c r="A10" s="98"/>
      <c r="B10" s="30" t="s">
        <v>87</v>
      </c>
      <c r="C10" s="39"/>
      <c r="D10" s="7"/>
      <c r="E10" s="7"/>
      <c r="F10" s="7"/>
      <c r="G10" s="7"/>
    </row>
    <row r="11" spans="1:7" ht="25.5" customHeight="1">
      <c r="A11" s="99">
        <v>1.1000000000000001</v>
      </c>
      <c r="B11" s="117" t="s">
        <v>69</v>
      </c>
      <c r="C11" s="40" t="s">
        <v>68</v>
      </c>
      <c r="D11" s="2" t="s">
        <v>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99">
        <v>1.2</v>
      </c>
      <c r="B12" s="117" t="s">
        <v>70</v>
      </c>
      <c r="C12" s="40" t="s">
        <v>68</v>
      </c>
      <c r="D12" s="2" t="s">
        <v>2</v>
      </c>
      <c r="E12" s="19">
        <v>2370.6609749999998</v>
      </c>
      <c r="F12" s="19">
        <v>2354.643728</v>
      </c>
      <c r="G12" s="19">
        <v>2319.103975</v>
      </c>
    </row>
    <row r="13" spans="1:7" ht="25.5" customHeight="1">
      <c r="A13" s="99">
        <v>1.3</v>
      </c>
      <c r="B13" s="117" t="s">
        <v>71</v>
      </c>
      <c r="C13" s="40" t="s">
        <v>68</v>
      </c>
      <c r="D13" s="2"/>
      <c r="E13" s="19">
        <v>2413.9332089999998</v>
      </c>
      <c r="F13" s="19">
        <v>2397.915962</v>
      </c>
      <c r="G13" s="19">
        <v>2362.3762660000002</v>
      </c>
    </row>
    <row r="14" spans="1:7" ht="25.5" customHeight="1">
      <c r="A14" s="99">
        <v>1.4</v>
      </c>
      <c r="B14" s="117" t="s">
        <v>72</v>
      </c>
      <c r="C14" s="40" t="s">
        <v>68</v>
      </c>
      <c r="D14" s="2"/>
      <c r="E14" s="19">
        <v>10406.381431</v>
      </c>
      <c r="F14" s="19">
        <v>10520.904372999999</v>
      </c>
      <c r="G14" s="19">
        <v>10452.90609</v>
      </c>
    </row>
    <row r="15" spans="1:7" ht="25.5" customHeight="1">
      <c r="A15" s="99">
        <v>1.5</v>
      </c>
      <c r="B15" s="117" t="s">
        <v>73</v>
      </c>
      <c r="C15" s="40" t="s">
        <v>3</v>
      </c>
      <c r="D15" s="2" t="s">
        <v>4</v>
      </c>
      <c r="E15" s="65">
        <v>0.23200000000000001</v>
      </c>
      <c r="F15" s="65">
        <v>0.22789999999999999</v>
      </c>
      <c r="G15" s="65">
        <v>0.22600000000000001</v>
      </c>
    </row>
    <row r="16" spans="1:7" ht="25.5" customHeight="1">
      <c r="A16" s="99">
        <v>1.6</v>
      </c>
      <c r="B16" s="117" t="s">
        <v>74</v>
      </c>
      <c r="C16" s="40" t="s">
        <v>3</v>
      </c>
      <c r="D16" s="1"/>
      <c r="E16" s="65">
        <f>E12/E14</f>
        <v>0.22780838764356068</v>
      </c>
      <c r="F16" s="65">
        <f>F12/F14</f>
        <v>0.22380620947784374</v>
      </c>
      <c r="G16" s="65">
        <f>G12/G14</f>
        <v>0.22186212666912039</v>
      </c>
    </row>
    <row r="17" spans="1:7" ht="25.5" customHeight="1">
      <c r="A17" s="99">
        <v>1.7</v>
      </c>
      <c r="B17" s="117" t="s">
        <v>75</v>
      </c>
      <c r="C17" s="40" t="s">
        <v>3</v>
      </c>
      <c r="D17" s="1"/>
      <c r="E17" s="65">
        <f>E13/19281.254293</f>
        <v>0.12519585978783396</v>
      </c>
      <c r="F17" s="65">
        <f>F13/18894.842037</f>
        <v>0.12690849477886007</v>
      </c>
      <c r="G17" s="65">
        <f>G13/18230.936232</f>
        <v>0.12958063348679921</v>
      </c>
    </row>
    <row r="18" spans="1:7" ht="40.5">
      <c r="A18" s="100">
        <v>1.8</v>
      </c>
      <c r="B18" s="118" t="s">
        <v>76</v>
      </c>
      <c r="C18" s="40" t="s">
        <v>68</v>
      </c>
      <c r="D18" s="1"/>
      <c r="E18" s="19">
        <v>453.21539799999999</v>
      </c>
      <c r="F18" s="19">
        <v>397.98714999999999</v>
      </c>
      <c r="G18" s="19">
        <v>317.77338200000003</v>
      </c>
    </row>
    <row r="19" spans="1:7" ht="25.5" customHeight="1">
      <c r="A19" s="99">
        <v>1.9</v>
      </c>
      <c r="B19" s="117" t="s">
        <v>77</v>
      </c>
      <c r="C19" s="40" t="s">
        <v>3</v>
      </c>
      <c r="D19" s="4"/>
      <c r="E19" s="20">
        <v>-18.64</v>
      </c>
      <c r="F19" s="20">
        <v>-12.65</v>
      </c>
      <c r="G19" s="20">
        <v>-6.22</v>
      </c>
    </row>
    <row r="20" spans="1:7" ht="25.5" customHeight="1">
      <c r="A20" s="99" t="s">
        <v>15</v>
      </c>
      <c r="B20" s="117" t="s">
        <v>78</v>
      </c>
      <c r="C20" s="40"/>
      <c r="D20" s="4"/>
      <c r="E20" s="19">
        <f>16160.6386/3120.615693</f>
        <v>5.1786699132003626</v>
      </c>
      <c r="F20" s="19">
        <f>15845.05969/3049.782347</f>
        <v>5.1954722951250663</v>
      </c>
      <c r="G20" s="19">
        <f>15298.397946/2932.538286</f>
        <v>5.2167768854152312</v>
      </c>
    </row>
    <row r="21" spans="1:7" ht="45" customHeight="1">
      <c r="A21" s="100" t="s">
        <v>16</v>
      </c>
      <c r="B21" s="119" t="s">
        <v>79</v>
      </c>
      <c r="C21" s="40" t="s">
        <v>3</v>
      </c>
      <c r="D21" s="4"/>
      <c r="E21" s="20">
        <v>3.05</v>
      </c>
      <c r="F21" s="20">
        <v>3.05</v>
      </c>
      <c r="G21" s="20">
        <v>33.28</v>
      </c>
    </row>
    <row r="22" spans="1:7" ht="25.5" customHeight="1">
      <c r="A22" s="102"/>
      <c r="B22" s="84" t="s">
        <v>86</v>
      </c>
      <c r="C22" s="85"/>
      <c r="D22" s="86"/>
      <c r="E22" s="86"/>
      <c r="F22" s="86"/>
      <c r="G22" s="92"/>
    </row>
    <row r="23" spans="1:7" ht="74.25" customHeight="1">
      <c r="A23" s="103" t="s">
        <v>17</v>
      </c>
      <c r="B23" s="83" t="s">
        <v>88</v>
      </c>
      <c r="C23" s="40" t="s">
        <v>68</v>
      </c>
      <c r="D23" s="57"/>
      <c r="E23" s="24">
        <v>1508.5287209999999</v>
      </c>
      <c r="F23" s="24">
        <v>1615.6038229999999</v>
      </c>
      <c r="G23" s="24">
        <v>2261.2112897699999</v>
      </c>
    </row>
    <row r="24" spans="1:7" ht="46.5">
      <c r="A24" s="100" t="s">
        <v>18</v>
      </c>
      <c r="B24" s="31" t="s">
        <v>89</v>
      </c>
      <c r="C24" s="40" t="s">
        <v>68</v>
      </c>
      <c r="D24" s="4"/>
      <c r="E24" s="24">
        <v>1508.4839939999999</v>
      </c>
      <c r="F24" s="24">
        <v>1615.5590950000001</v>
      </c>
      <c r="G24" s="20">
        <v>2261.1674235700002</v>
      </c>
    </row>
    <row r="25" spans="1:7" ht="69.75">
      <c r="A25" s="100" t="s">
        <v>19</v>
      </c>
      <c r="B25" s="31" t="s">
        <v>90</v>
      </c>
      <c r="C25" s="40"/>
      <c r="D25" s="4"/>
      <c r="E25" s="20">
        <f>+E23/E13</f>
        <v>0.62492562568660537</v>
      </c>
      <c r="F25" s="20">
        <f>+F23/F13</f>
        <v>0.67375331271096472</v>
      </c>
      <c r="G25" s="20">
        <f>+G23/G13</f>
        <v>0.95717660319992381</v>
      </c>
    </row>
    <row r="26" spans="1:7" ht="46.5">
      <c r="A26" s="100" t="s">
        <v>20</v>
      </c>
      <c r="B26" s="31" t="s">
        <v>91</v>
      </c>
      <c r="C26" s="40"/>
      <c r="D26" s="4"/>
      <c r="E26" s="20">
        <f>+E24/E13</f>
        <v>0.6249070970049363</v>
      </c>
      <c r="F26" s="20">
        <f>+F24/F13</f>
        <v>0.67373465984709935</v>
      </c>
      <c r="G26" s="20">
        <f>+G24/G13</f>
        <v>0.95715803452370107</v>
      </c>
    </row>
    <row r="27" spans="1:7" ht="25.5" customHeight="1">
      <c r="A27" s="100" t="s">
        <v>21</v>
      </c>
      <c r="B27" s="120" t="s">
        <v>92</v>
      </c>
      <c r="C27" s="40" t="s">
        <v>68</v>
      </c>
      <c r="D27" s="4"/>
      <c r="E27" s="19">
        <v>11228.78</v>
      </c>
      <c r="F27" s="19">
        <v>11293.61</v>
      </c>
      <c r="G27" s="19">
        <v>11225.7</v>
      </c>
    </row>
    <row r="28" spans="1:7" ht="25.5" customHeight="1">
      <c r="A28" s="100" t="s">
        <v>22</v>
      </c>
      <c r="B28" s="120" t="s">
        <v>93</v>
      </c>
      <c r="C28" s="40" t="s">
        <v>68</v>
      </c>
      <c r="D28" s="4"/>
      <c r="E28" s="19">
        <v>1504.88</v>
      </c>
      <c r="F28" s="19">
        <v>1315.6</v>
      </c>
      <c r="G28" s="19">
        <v>1079.6099999999999</v>
      </c>
    </row>
    <row r="29" spans="1:7" ht="55.5" customHeight="1">
      <c r="A29" s="100" t="s">
        <v>23</v>
      </c>
      <c r="B29" s="120" t="s">
        <v>94</v>
      </c>
      <c r="C29" s="40" t="s">
        <v>3</v>
      </c>
      <c r="D29" s="4"/>
      <c r="E29" s="69">
        <v>62.34</v>
      </c>
      <c r="F29" s="69">
        <v>54.86</v>
      </c>
      <c r="G29" s="69">
        <v>45.7</v>
      </c>
    </row>
    <row r="30" spans="1:7" ht="52.5" customHeight="1">
      <c r="A30" s="100" t="s">
        <v>24</v>
      </c>
      <c r="B30" s="120" t="s">
        <v>95</v>
      </c>
      <c r="C30" s="40" t="s">
        <v>3</v>
      </c>
      <c r="D30" s="4"/>
      <c r="E30" s="19">
        <v>27.43</v>
      </c>
      <c r="F30" s="19">
        <v>22.19</v>
      </c>
      <c r="G30" s="19">
        <v>18.84</v>
      </c>
    </row>
    <row r="31" spans="1:7" ht="70.5" customHeight="1">
      <c r="A31" s="100" t="s">
        <v>25</v>
      </c>
      <c r="B31" s="31" t="s">
        <v>96</v>
      </c>
      <c r="C31" s="40" t="s">
        <v>3</v>
      </c>
      <c r="D31" s="4"/>
      <c r="E31" s="70">
        <f>+E28*100/E27</f>
        <v>13.40199024292933</v>
      </c>
      <c r="F31" s="70">
        <f>+F28*100/F27</f>
        <v>11.649065267881571</v>
      </c>
      <c r="G31" s="70">
        <f>+G28*100/G27</f>
        <v>9.6173067158395451</v>
      </c>
    </row>
    <row r="32" spans="1:7">
      <c r="A32" s="100" t="s">
        <v>26</v>
      </c>
      <c r="B32" s="31" t="s">
        <v>97</v>
      </c>
      <c r="C32" s="40" t="s">
        <v>3</v>
      </c>
      <c r="D32" s="4"/>
      <c r="E32" s="19">
        <v>30.91</v>
      </c>
      <c r="F32" s="19">
        <v>25.45</v>
      </c>
      <c r="G32" s="19">
        <v>19.32</v>
      </c>
    </row>
    <row r="33" spans="1:7" ht="45.75" customHeight="1">
      <c r="A33" s="100" t="s">
        <v>27</v>
      </c>
      <c r="B33" s="31" t="s">
        <v>98</v>
      </c>
      <c r="C33" s="40" t="s">
        <v>68</v>
      </c>
      <c r="D33" s="4"/>
      <c r="E33" s="19">
        <v>1280.97</v>
      </c>
      <c r="F33" s="19">
        <v>1223.32</v>
      </c>
      <c r="G33" s="20">
        <v>1029.1099999999999</v>
      </c>
    </row>
    <row r="34" spans="1:7" ht="95.25" customHeight="1">
      <c r="A34" s="114" t="s">
        <v>28</v>
      </c>
      <c r="B34" s="31" t="s">
        <v>99</v>
      </c>
      <c r="C34" s="40" t="s">
        <v>68</v>
      </c>
      <c r="D34" s="4"/>
      <c r="E34" s="20">
        <v>827.75</v>
      </c>
      <c r="F34" s="20">
        <v>825.33</v>
      </c>
      <c r="G34" s="20">
        <v>711.34</v>
      </c>
    </row>
    <row r="35" spans="1:7" ht="101.25" customHeight="1">
      <c r="A35" s="100" t="s">
        <v>29</v>
      </c>
      <c r="B35" s="31" t="s">
        <v>100</v>
      </c>
      <c r="C35" s="40" t="s">
        <v>3</v>
      </c>
      <c r="D35" s="4"/>
      <c r="E35" s="20">
        <v>10</v>
      </c>
      <c r="F35" s="20">
        <v>9.5</v>
      </c>
      <c r="G35" s="20">
        <v>8.23</v>
      </c>
    </row>
    <row r="36" spans="1:7" ht="33" customHeight="1">
      <c r="A36" s="100" t="s">
        <v>30</v>
      </c>
      <c r="B36" s="31" t="s">
        <v>101</v>
      </c>
      <c r="C36" s="40" t="s">
        <v>68</v>
      </c>
      <c r="D36" s="4"/>
      <c r="E36" s="19">
        <v>1035.71</v>
      </c>
      <c r="F36" s="19">
        <v>1007.91</v>
      </c>
      <c r="G36" s="19">
        <v>582.19000000000005</v>
      </c>
    </row>
    <row r="37" spans="1:7" ht="49.5">
      <c r="A37" s="100" t="s">
        <v>31</v>
      </c>
      <c r="B37" s="31" t="s">
        <v>102</v>
      </c>
      <c r="C37" s="40" t="s">
        <v>3</v>
      </c>
      <c r="D37" s="4"/>
      <c r="E37" s="66">
        <v>87.18</v>
      </c>
      <c r="F37" s="66">
        <v>87.8</v>
      </c>
      <c r="G37" s="66">
        <v>89.25</v>
      </c>
    </row>
    <row r="38" spans="1:7" ht="69.75">
      <c r="A38" s="100" t="s">
        <v>32</v>
      </c>
      <c r="B38" s="31" t="s">
        <v>103</v>
      </c>
      <c r="C38" s="40" t="s">
        <v>3</v>
      </c>
      <c r="D38" s="4"/>
      <c r="E38" s="20">
        <v>44.45</v>
      </c>
      <c r="F38" s="20">
        <v>43.62</v>
      </c>
      <c r="G38" s="20">
        <v>42.32</v>
      </c>
    </row>
    <row r="39" spans="1:7" ht="78" customHeight="1">
      <c r="A39" s="115" t="s">
        <v>33</v>
      </c>
      <c r="B39" s="31" t="s">
        <v>104</v>
      </c>
      <c r="C39" s="40" t="s">
        <v>3</v>
      </c>
      <c r="D39" s="4"/>
      <c r="E39" s="20">
        <v>2.11</v>
      </c>
      <c r="F39" s="20">
        <v>2.0699999999999998</v>
      </c>
      <c r="G39" s="20">
        <v>2.09</v>
      </c>
    </row>
    <row r="40" spans="1:7" ht="29.25" customHeight="1">
      <c r="A40" s="100" t="s">
        <v>34</v>
      </c>
      <c r="B40" s="32" t="s">
        <v>105</v>
      </c>
      <c r="C40" s="41"/>
      <c r="D40" s="4"/>
      <c r="E40" s="66">
        <v>6.18</v>
      </c>
      <c r="F40" s="66">
        <v>6.2</v>
      </c>
      <c r="G40" s="66">
        <f>18230.936232/2932.538286</f>
        <v>6.2167768854152312</v>
      </c>
    </row>
    <row r="41" spans="1:7" ht="40.5" customHeight="1">
      <c r="A41" s="100" t="s">
        <v>35</v>
      </c>
      <c r="B41" s="32" t="s">
        <v>106</v>
      </c>
      <c r="C41" s="41" t="s">
        <v>107</v>
      </c>
      <c r="D41" s="4" t="s">
        <v>11</v>
      </c>
      <c r="E41" s="20">
        <v>0.34</v>
      </c>
      <c r="F41" s="20">
        <v>0.24</v>
      </c>
      <c r="G41" s="20">
        <v>0.21</v>
      </c>
    </row>
    <row r="42" spans="1:7" ht="148.5" customHeight="1" thickBot="1">
      <c r="A42" s="100" t="s">
        <v>36</v>
      </c>
      <c r="B42" s="33" t="s">
        <v>108</v>
      </c>
      <c r="C42" s="42" t="s">
        <v>3</v>
      </c>
      <c r="D42" s="25" t="s">
        <v>5</v>
      </c>
      <c r="E42" s="71">
        <v>20.52</v>
      </c>
      <c r="F42" s="71">
        <v>20.059999999999999</v>
      </c>
      <c r="G42" s="71">
        <v>18.989999999999998</v>
      </c>
    </row>
    <row r="43" spans="1:7" ht="46.5">
      <c r="A43" s="100" t="s">
        <v>37</v>
      </c>
      <c r="B43" s="34" t="s">
        <v>109</v>
      </c>
      <c r="C43" s="43" t="s">
        <v>3</v>
      </c>
      <c r="D43" s="26" t="s">
        <v>6</v>
      </c>
      <c r="E43" s="20">
        <v>10.73</v>
      </c>
      <c r="F43" s="20">
        <v>10.77</v>
      </c>
      <c r="G43" s="20">
        <v>15.76</v>
      </c>
    </row>
    <row r="44" spans="1:7" ht="46.5">
      <c r="A44" s="100" t="s">
        <v>38</v>
      </c>
      <c r="B44" s="31" t="s">
        <v>110</v>
      </c>
      <c r="C44" s="40"/>
      <c r="D44" s="2"/>
      <c r="E44" s="20">
        <f>E45/14920.883772</f>
        <v>0.75255461885384634</v>
      </c>
      <c r="F44" s="20">
        <f>F45/14617.21402</f>
        <v>0.77262397503022939</v>
      </c>
      <c r="G44" s="20">
        <f>G45/14022.841854</f>
        <v>0.80052960140871032</v>
      </c>
    </row>
    <row r="45" spans="1:7" ht="51" customHeight="1">
      <c r="A45" s="100" t="s">
        <v>39</v>
      </c>
      <c r="B45" s="31" t="s">
        <v>111</v>
      </c>
      <c r="C45" s="40" t="s">
        <v>68</v>
      </c>
      <c r="D45" s="10"/>
      <c r="E45" s="54">
        <f>E46+E47+E48+E49</f>
        <v>11228.78</v>
      </c>
      <c r="F45" s="54">
        <f>F46+F47+F48+F49</f>
        <v>11293.609999999999</v>
      </c>
      <c r="G45" s="54">
        <f>G46+G47+G48+G49</f>
        <v>11225.7</v>
      </c>
    </row>
    <row r="46" spans="1:7" ht="72.75" customHeight="1">
      <c r="A46" s="100"/>
      <c r="B46" s="35" t="s">
        <v>112</v>
      </c>
      <c r="C46" s="40" t="s">
        <v>68</v>
      </c>
      <c r="D46" s="10"/>
      <c r="E46" s="19">
        <v>8820.83</v>
      </c>
      <c r="F46" s="19">
        <v>8895.3799999999992</v>
      </c>
      <c r="G46" s="19">
        <v>8834.17</v>
      </c>
    </row>
    <row r="47" spans="1:7" ht="77.25" customHeight="1">
      <c r="A47" s="100"/>
      <c r="B47" s="35" t="s">
        <v>113</v>
      </c>
      <c r="C47" s="40" t="s">
        <v>68</v>
      </c>
      <c r="D47" s="10"/>
      <c r="E47" s="19">
        <v>236.42</v>
      </c>
      <c r="F47" s="19">
        <v>234.15</v>
      </c>
      <c r="G47" s="19">
        <v>234.75</v>
      </c>
    </row>
    <row r="48" spans="1:7">
      <c r="A48" s="100"/>
      <c r="B48" s="35" t="s">
        <v>114</v>
      </c>
      <c r="C48" s="40" t="s">
        <v>68</v>
      </c>
      <c r="D48" s="10"/>
      <c r="E48" s="19">
        <v>2171.44</v>
      </c>
      <c r="F48" s="19">
        <v>2164.06</v>
      </c>
      <c r="G48" s="19">
        <v>2156.7600000000002</v>
      </c>
    </row>
    <row r="49" spans="1:7">
      <c r="A49" s="100"/>
      <c r="B49" s="35" t="s">
        <v>115</v>
      </c>
      <c r="C49" s="40" t="s">
        <v>68</v>
      </c>
      <c r="D49" s="10"/>
      <c r="E49" s="19">
        <v>0.09</v>
      </c>
      <c r="F49" s="19">
        <v>0.02</v>
      </c>
      <c r="G49" s="19">
        <v>0.02</v>
      </c>
    </row>
    <row r="50" spans="1:7" ht="48" customHeight="1">
      <c r="A50" s="100" t="s">
        <v>40</v>
      </c>
      <c r="B50" s="31" t="s">
        <v>116</v>
      </c>
      <c r="C50" s="40" t="s">
        <v>68</v>
      </c>
      <c r="D50" s="4"/>
      <c r="E50" s="19">
        <f>E51+E52+E53+E54</f>
        <v>11228.78</v>
      </c>
      <c r="F50" s="19">
        <f>F51+F52+F53+F54</f>
        <v>11293.61</v>
      </c>
      <c r="G50" s="19">
        <f>G51+G52+G53+G54</f>
        <v>11225.7</v>
      </c>
    </row>
    <row r="51" spans="1:7">
      <c r="A51" s="100"/>
      <c r="B51" s="35" t="s">
        <v>117</v>
      </c>
      <c r="C51" s="40" t="s">
        <v>68</v>
      </c>
      <c r="D51" s="4"/>
      <c r="E51" s="19">
        <v>6237.64</v>
      </c>
      <c r="F51" s="19">
        <v>6366.82</v>
      </c>
      <c r="G51" s="19">
        <v>6475.03</v>
      </c>
    </row>
    <row r="52" spans="1:7">
      <c r="A52" s="100"/>
      <c r="B52" s="35" t="s">
        <v>118</v>
      </c>
      <c r="C52" s="40" t="s">
        <v>68</v>
      </c>
      <c r="D52" s="4"/>
      <c r="E52" s="19">
        <v>1409.14</v>
      </c>
      <c r="F52" s="19">
        <v>1490.42</v>
      </c>
      <c r="G52" s="19">
        <v>1905.57</v>
      </c>
    </row>
    <row r="53" spans="1:7">
      <c r="A53" s="100"/>
      <c r="B53" s="35" t="s">
        <v>119</v>
      </c>
      <c r="C53" s="40" t="s">
        <v>68</v>
      </c>
      <c r="D53" s="4"/>
      <c r="E53" s="19">
        <v>3582</v>
      </c>
      <c r="F53" s="19">
        <v>3436.37</v>
      </c>
      <c r="G53" s="19">
        <v>2845.1</v>
      </c>
    </row>
    <row r="54" spans="1:7" ht="46.5">
      <c r="A54" s="100"/>
      <c r="B54" s="35" t="s">
        <v>120</v>
      </c>
      <c r="C54" s="40" t="s">
        <v>68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0" t="s">
        <v>41</v>
      </c>
      <c r="B55" s="31" t="s">
        <v>121</v>
      </c>
      <c r="C55" s="40" t="s">
        <v>3</v>
      </c>
      <c r="D55" s="2" t="s">
        <v>7</v>
      </c>
      <c r="E55" s="24">
        <v>17.059999999999999</v>
      </c>
      <c r="F55" s="24">
        <v>17.16</v>
      </c>
      <c r="G55" s="24">
        <v>17.649999999999999</v>
      </c>
    </row>
    <row r="56" spans="1:7" ht="53.25" customHeight="1">
      <c r="A56" s="100" t="s">
        <v>42</v>
      </c>
      <c r="B56" s="31" t="s">
        <v>122</v>
      </c>
      <c r="C56" s="44" t="s">
        <v>3</v>
      </c>
      <c r="D56" s="3" t="s">
        <v>8</v>
      </c>
      <c r="E56" s="24">
        <v>26.27</v>
      </c>
      <c r="F56" s="24">
        <v>26.43</v>
      </c>
      <c r="G56" s="24">
        <v>27.06</v>
      </c>
    </row>
    <row r="57" spans="1:7" ht="27" customHeight="1">
      <c r="A57" s="104"/>
      <c r="B57" s="55" t="s">
        <v>123</v>
      </c>
      <c r="C57" s="56"/>
      <c r="D57" s="67"/>
      <c r="E57" s="67"/>
      <c r="F57" s="67"/>
      <c r="G57" s="67"/>
    </row>
    <row r="58" spans="1:7" ht="22.5" customHeight="1">
      <c r="A58" s="105" t="s">
        <v>43</v>
      </c>
      <c r="B58" s="31" t="s">
        <v>124</v>
      </c>
      <c r="C58" s="44" t="s">
        <v>3</v>
      </c>
      <c r="D58" s="57"/>
      <c r="E58" s="24">
        <v>2.71</v>
      </c>
      <c r="F58" s="24">
        <v>2.48</v>
      </c>
      <c r="G58" s="24">
        <v>2.08</v>
      </c>
    </row>
    <row r="59" spans="1:7" ht="26.25">
      <c r="A59" s="105" t="s">
        <v>44</v>
      </c>
      <c r="B59" s="31" t="s">
        <v>125</v>
      </c>
      <c r="C59" s="44" t="s">
        <v>3</v>
      </c>
      <c r="D59" s="57"/>
      <c r="E59" s="24">
        <v>17.32</v>
      </c>
      <c r="F59" s="24">
        <v>15.88</v>
      </c>
      <c r="G59" s="24">
        <v>13.49</v>
      </c>
    </row>
    <row r="60" spans="1:7" ht="54.75" customHeight="1">
      <c r="A60" s="105" t="s">
        <v>45</v>
      </c>
      <c r="B60" s="32" t="s">
        <v>126</v>
      </c>
      <c r="C60" s="44" t="s">
        <v>3</v>
      </c>
      <c r="D60" s="57"/>
      <c r="E60" s="24">
        <v>37.08</v>
      </c>
      <c r="F60" s="24">
        <v>36.94</v>
      </c>
      <c r="G60" s="24">
        <v>39.119999999999997</v>
      </c>
    </row>
    <row r="61" spans="1:7" ht="51.75" customHeight="1">
      <c r="A61" s="105" t="s">
        <v>46</v>
      </c>
      <c r="B61" s="36" t="s">
        <v>127</v>
      </c>
      <c r="C61" s="44" t="s">
        <v>3</v>
      </c>
      <c r="D61" s="57"/>
      <c r="E61" s="24">
        <v>38.619999999999997</v>
      </c>
      <c r="F61" s="24">
        <v>39.72</v>
      </c>
      <c r="G61" s="24">
        <v>49.34</v>
      </c>
    </row>
    <row r="62" spans="1:7" ht="54" customHeight="1">
      <c r="A62" s="105" t="s">
        <v>47</v>
      </c>
      <c r="B62" s="37" t="s">
        <v>128</v>
      </c>
      <c r="C62" s="44" t="s">
        <v>3</v>
      </c>
      <c r="D62" s="57"/>
      <c r="E62" s="24">
        <v>9.66</v>
      </c>
      <c r="F62" s="24">
        <v>9.76</v>
      </c>
      <c r="G62" s="24">
        <v>9</v>
      </c>
    </row>
    <row r="63" spans="1:7" ht="30.75" customHeight="1">
      <c r="A63" s="105" t="s">
        <v>48</v>
      </c>
      <c r="B63" s="37" t="s">
        <v>129</v>
      </c>
      <c r="C63" s="44" t="s">
        <v>3</v>
      </c>
      <c r="D63" s="57"/>
      <c r="E63" s="24">
        <v>4.79</v>
      </c>
      <c r="F63" s="24">
        <v>4.7699999999999996</v>
      </c>
      <c r="G63" s="24">
        <v>4.93</v>
      </c>
    </row>
    <row r="64" spans="1:7" ht="26.25">
      <c r="A64" s="105" t="s">
        <v>49</v>
      </c>
      <c r="B64" s="73" t="s">
        <v>130</v>
      </c>
      <c r="C64" s="40" t="s">
        <v>3</v>
      </c>
      <c r="D64" s="4"/>
      <c r="E64" s="20">
        <v>161.33000000000001</v>
      </c>
      <c r="F64" s="20">
        <v>154.56</v>
      </c>
      <c r="G64" s="24">
        <v>137.26</v>
      </c>
    </row>
    <row r="65" spans="1:7" ht="22.5" customHeight="1">
      <c r="A65" s="106"/>
      <c r="B65" s="58" t="s">
        <v>131</v>
      </c>
      <c r="C65" s="59"/>
      <c r="D65" s="59"/>
      <c r="E65" s="59"/>
      <c r="F65" s="59"/>
      <c r="G65" s="59"/>
    </row>
    <row r="66" spans="1:7" ht="28.5" customHeight="1">
      <c r="A66" s="101" t="s">
        <v>50</v>
      </c>
      <c r="B66" s="73" t="s">
        <v>132</v>
      </c>
      <c r="C66" s="40" t="s">
        <v>3</v>
      </c>
      <c r="D66" s="2" t="s">
        <v>9</v>
      </c>
      <c r="E66" s="20">
        <v>0.67</v>
      </c>
      <c r="F66" s="20">
        <v>0.68</v>
      </c>
      <c r="G66" s="20">
        <v>0.68</v>
      </c>
    </row>
    <row r="67" spans="1:7" ht="27" customHeight="1">
      <c r="A67" s="101" t="s">
        <v>51</v>
      </c>
      <c r="B67" s="37" t="s">
        <v>133</v>
      </c>
      <c r="C67" s="40" t="s">
        <v>3</v>
      </c>
      <c r="D67" s="2" t="s">
        <v>10</v>
      </c>
      <c r="E67" s="20">
        <v>41.26</v>
      </c>
      <c r="F67" s="20">
        <v>39.520000000000003</v>
      </c>
      <c r="G67" s="24">
        <v>38.28</v>
      </c>
    </row>
    <row r="68" spans="1:7" ht="53.25" customHeight="1">
      <c r="A68" s="101" t="s">
        <v>52</v>
      </c>
      <c r="B68" s="73" t="s">
        <v>134</v>
      </c>
      <c r="C68" s="40" t="s">
        <v>3</v>
      </c>
      <c r="D68" s="4"/>
      <c r="E68" s="20">
        <f>7955.347247*100/11157.520988</f>
        <v>71.300311740896902</v>
      </c>
      <c r="F68" s="20">
        <f>7467.766277*100/11135.752037</f>
        <v>67.061176040804114</v>
      </c>
      <c r="G68" s="24">
        <f>6979.030887*100/10562.926868</f>
        <v>66.070995039667636</v>
      </c>
    </row>
    <row r="69" spans="1:7" ht="46.5">
      <c r="A69" s="101" t="s">
        <v>53</v>
      </c>
      <c r="B69" s="73" t="s">
        <v>135</v>
      </c>
      <c r="C69" s="40" t="s">
        <v>3</v>
      </c>
      <c r="D69" s="11"/>
      <c r="E69" s="20">
        <f>(11157.520988*100/14920.883772)</f>
        <v>74.777882855289093</v>
      </c>
      <c r="F69" s="20">
        <f>(11135.752037*100/14617.21402)</f>
        <v>76.182451880115522</v>
      </c>
      <c r="G69" s="24">
        <f>(10562.926868*100/14022.841854)</f>
        <v>75.326577722096587</v>
      </c>
    </row>
    <row r="70" spans="1:7" ht="75.75" customHeight="1">
      <c r="A70" s="101" t="s">
        <v>54</v>
      </c>
      <c r="B70" s="73" t="s">
        <v>136</v>
      </c>
      <c r="C70" s="40" t="s">
        <v>3</v>
      </c>
      <c r="D70" s="12"/>
      <c r="E70" s="20">
        <f>3756.281329*100/14920.883772</f>
        <v>25.174657120839612</v>
      </c>
      <c r="F70" s="20">
        <f>3469.766266*100/14617.21402</f>
        <v>23.737534808291741</v>
      </c>
      <c r="G70" s="24">
        <f>3451.11157*100/14022.841854</f>
        <v>24.610643163001757</v>
      </c>
    </row>
    <row r="71" spans="1:7" ht="46.5">
      <c r="A71" s="101" t="s">
        <v>55</v>
      </c>
      <c r="B71" s="32" t="s">
        <v>137</v>
      </c>
      <c r="C71" s="40" t="s">
        <v>3</v>
      </c>
      <c r="D71" s="13"/>
      <c r="E71" s="20">
        <f>7190.844*100/14920.881</f>
        <v>48.193159639836281</v>
      </c>
      <c r="F71" s="20">
        <f>7009.707*100/14617.215</f>
        <v>47.955147406670839</v>
      </c>
      <c r="G71" s="24">
        <f>7478.157*100/14022.841854</f>
        <v>53.328398607496702</v>
      </c>
    </row>
    <row r="72" spans="1:7" ht="72.75">
      <c r="A72" s="101" t="s">
        <v>56</v>
      </c>
      <c r="B72" s="32" t="s">
        <v>138</v>
      </c>
      <c r="C72" s="40" t="s">
        <v>68</v>
      </c>
      <c r="D72" s="13"/>
      <c r="E72" s="24">
        <v>7.0814550000000001</v>
      </c>
      <c r="F72" s="24">
        <v>11.695717</v>
      </c>
      <c r="G72" s="24">
        <v>8.8034156100000001</v>
      </c>
    </row>
    <row r="73" spans="1:7" ht="48" customHeight="1">
      <c r="A73" s="101" t="s">
        <v>57</v>
      </c>
      <c r="B73" s="32" t="s">
        <v>139</v>
      </c>
      <c r="C73" s="40" t="s">
        <v>68</v>
      </c>
      <c r="D73" s="14"/>
      <c r="E73" s="24">
        <v>0</v>
      </c>
      <c r="F73" s="24">
        <v>0</v>
      </c>
      <c r="G73" s="24">
        <v>0</v>
      </c>
    </row>
    <row r="74" spans="1:7" ht="69.75">
      <c r="A74" s="101" t="s">
        <v>58</v>
      </c>
      <c r="B74" s="74" t="s">
        <v>140</v>
      </c>
      <c r="C74" s="75"/>
      <c r="D74" s="76"/>
      <c r="E74" s="77">
        <f>+E72/E13</f>
        <v>2.9335753672047851E-3</v>
      </c>
      <c r="F74" s="77">
        <f>+F72/F13</f>
        <v>4.8774507469582454E-3</v>
      </c>
      <c r="G74" s="77">
        <f>+G72/G13</f>
        <v>3.7265086585491457E-3</v>
      </c>
    </row>
    <row r="75" spans="1:7" ht="53.25" customHeight="1">
      <c r="A75" s="101" t="s">
        <v>59</v>
      </c>
      <c r="B75" s="80" t="s">
        <v>141</v>
      </c>
      <c r="C75" s="81"/>
      <c r="D75" s="82"/>
      <c r="E75" s="20">
        <f>E73/E13</f>
        <v>0</v>
      </c>
      <c r="F75" s="20">
        <f>F73/F13</f>
        <v>0</v>
      </c>
      <c r="G75" s="20">
        <f>G73/G13</f>
        <v>0</v>
      </c>
    </row>
    <row r="76" spans="1:7" ht="20.25" customHeight="1">
      <c r="A76" s="107"/>
      <c r="B76" s="78" t="s">
        <v>142</v>
      </c>
      <c r="C76" s="79"/>
      <c r="D76" s="24"/>
      <c r="E76" s="24"/>
      <c r="F76" s="24"/>
      <c r="G76" s="24"/>
    </row>
    <row r="77" spans="1:7" ht="79.5" customHeight="1">
      <c r="A77" s="108" t="s">
        <v>60</v>
      </c>
      <c r="B77" s="38" t="s">
        <v>143</v>
      </c>
      <c r="C77" s="40" t="s">
        <v>3</v>
      </c>
      <c r="D77" s="15"/>
      <c r="E77" s="24">
        <v>39.909999999999997</v>
      </c>
      <c r="F77" s="24">
        <v>39.700000000000003</v>
      </c>
      <c r="G77" s="24">
        <v>44.2</v>
      </c>
    </row>
    <row r="78" spans="1:7" ht="77.25" customHeight="1">
      <c r="A78" s="108" t="s">
        <v>61</v>
      </c>
      <c r="B78" s="38" t="s">
        <v>144</v>
      </c>
      <c r="C78" s="40" t="s">
        <v>3</v>
      </c>
      <c r="D78" s="15"/>
      <c r="E78" s="24">
        <v>39.81</v>
      </c>
      <c r="F78" s="24">
        <v>39.58</v>
      </c>
      <c r="G78" s="24">
        <v>43.93</v>
      </c>
    </row>
    <row r="79" spans="1:7" ht="51.75" customHeight="1">
      <c r="A79" s="108" t="s">
        <v>62</v>
      </c>
      <c r="B79" s="38" t="s">
        <v>145</v>
      </c>
      <c r="C79" s="40" t="s">
        <v>3</v>
      </c>
      <c r="D79" s="15"/>
      <c r="E79" s="24">
        <v>47.49</v>
      </c>
      <c r="F79" s="24">
        <v>47.2</v>
      </c>
      <c r="G79" s="24">
        <v>52.35</v>
      </c>
    </row>
    <row r="80" spans="1:7" ht="50.25" customHeight="1">
      <c r="A80" s="108" t="s">
        <v>63</v>
      </c>
      <c r="B80" s="38" t="s">
        <v>146</v>
      </c>
      <c r="C80" s="40" t="s">
        <v>3</v>
      </c>
      <c r="D80" s="15"/>
      <c r="E80" s="24">
        <v>39.880000000000003</v>
      </c>
      <c r="F80" s="24">
        <v>39.67</v>
      </c>
      <c r="G80" s="24">
        <v>44.14</v>
      </c>
    </row>
    <row r="81" spans="1:40">
      <c r="A81" s="110"/>
      <c r="B81" s="121" t="s">
        <v>147</v>
      </c>
      <c r="C81" s="60"/>
      <c r="D81" s="21"/>
      <c r="E81" s="21"/>
      <c r="F81" s="21"/>
      <c r="G81" s="21"/>
    </row>
    <row r="82" spans="1:40">
      <c r="A82" s="109" t="s">
        <v>64</v>
      </c>
      <c r="B82" s="122" t="s">
        <v>153</v>
      </c>
      <c r="C82" s="46" t="s">
        <v>154</v>
      </c>
      <c r="D82" s="15"/>
      <c r="E82" s="68">
        <v>1793</v>
      </c>
      <c r="F82" s="68">
        <v>1802</v>
      </c>
      <c r="G82" s="68">
        <v>1730</v>
      </c>
    </row>
    <row r="83" spans="1:40">
      <c r="A83" s="109" t="s">
        <v>65</v>
      </c>
      <c r="B83" s="122" t="s">
        <v>148</v>
      </c>
      <c r="C83" s="46" t="s">
        <v>154</v>
      </c>
      <c r="D83" s="15"/>
      <c r="E83" s="61">
        <v>181</v>
      </c>
      <c r="F83" s="61">
        <v>181</v>
      </c>
      <c r="G83" s="61">
        <v>181</v>
      </c>
    </row>
    <row r="84" spans="1:40">
      <c r="A84" s="111"/>
      <c r="B84" s="122" t="s">
        <v>149</v>
      </c>
      <c r="C84" s="46" t="s">
        <v>154</v>
      </c>
      <c r="D84" s="15"/>
      <c r="E84" s="68">
        <v>66</v>
      </c>
      <c r="F84" s="68">
        <v>66</v>
      </c>
      <c r="G84" s="68">
        <v>66</v>
      </c>
    </row>
    <row r="85" spans="1:40">
      <c r="A85" s="111"/>
      <c r="B85" s="122" t="s">
        <v>150</v>
      </c>
      <c r="C85" s="46" t="s">
        <v>154</v>
      </c>
      <c r="D85" s="15"/>
      <c r="E85" s="68">
        <v>0</v>
      </c>
      <c r="F85" s="68">
        <v>0</v>
      </c>
      <c r="G85" s="68">
        <v>0</v>
      </c>
    </row>
    <row r="86" spans="1:40">
      <c r="A86" s="111"/>
      <c r="B86" s="122" t="s">
        <v>151</v>
      </c>
      <c r="C86" s="46" t="s">
        <v>154</v>
      </c>
      <c r="D86" s="15"/>
      <c r="E86" s="68">
        <v>115</v>
      </c>
      <c r="F86" s="68">
        <v>115</v>
      </c>
      <c r="G86" s="68">
        <v>115</v>
      </c>
    </row>
    <row r="87" spans="1:40" ht="24" thickBot="1">
      <c r="A87" s="112"/>
      <c r="B87" s="122" t="s">
        <v>152</v>
      </c>
      <c r="C87" s="45" t="s">
        <v>154</v>
      </c>
      <c r="D87" s="27"/>
      <c r="E87" s="72">
        <v>0</v>
      </c>
      <c r="F87" s="72">
        <v>0</v>
      </c>
      <c r="G87" s="72">
        <v>0</v>
      </c>
    </row>
    <row r="88" spans="1:40" ht="52.5" customHeight="1">
      <c r="A88" s="96"/>
      <c r="B88" s="126" t="s">
        <v>155</v>
      </c>
      <c r="C88" s="126"/>
      <c r="D88" s="126"/>
      <c r="E88" s="126"/>
      <c r="F88" s="126"/>
      <c r="G88" s="126"/>
    </row>
    <row r="89" spans="1:40" ht="29.25" customHeight="1">
      <c r="A89" s="113"/>
      <c r="B89" s="123" t="s">
        <v>156</v>
      </c>
      <c r="D89" s="47" t="s">
        <v>66</v>
      </c>
      <c r="E89" s="5"/>
      <c r="F89" s="5"/>
    </row>
    <row r="90" spans="1:40" ht="69" customHeight="1">
      <c r="A90" s="113"/>
      <c r="B90" s="123" t="s">
        <v>157</v>
      </c>
      <c r="C90" s="47"/>
      <c r="D90" s="47" t="s">
        <v>12</v>
      </c>
    </row>
    <row r="91" spans="1:40" s="17" customFormat="1" ht="10.5" customHeight="1">
      <c r="A91" s="113"/>
      <c r="B91" s="47"/>
      <c r="C91" s="47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3"/>
      <c r="B92" s="47" t="s">
        <v>158</v>
      </c>
      <c r="C92" s="47"/>
      <c r="D92" s="8"/>
      <c r="E92" s="5"/>
      <c r="F92" s="5"/>
      <c r="G92" s="5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3"/>
      <c r="B94" s="47" t="s">
        <v>159</v>
      </c>
      <c r="C94" s="47"/>
      <c r="D94" s="8"/>
    </row>
    <row r="95" spans="1:40">
      <c r="C95" s="47"/>
      <c r="D95" s="8"/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6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"/>
  <sheetViews>
    <sheetView workbookViewId="0">
      <selection activeCell="C2" sqref="C2:F5"/>
    </sheetView>
  </sheetViews>
  <sheetFormatPr defaultRowHeight="12.75"/>
  <cols>
    <col min="3" max="4" width="16.42578125" style="87" bestFit="1" customWidth="1"/>
    <col min="5" max="5" width="11.7109375" bestFit="1" customWidth="1"/>
    <col min="6" max="6" width="16.42578125" bestFit="1" customWidth="1"/>
  </cols>
  <sheetData>
    <row r="3" spans="5:6">
      <c r="E3" s="87"/>
    </row>
    <row r="4" spans="5:6">
      <c r="E4" s="87"/>
    </row>
    <row r="5" spans="5:6">
      <c r="E5" s="87"/>
      <c r="F5" s="8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nr.1</vt:lpstr>
      <vt:lpstr>Sheet1</vt:lpstr>
      <vt:lpstr>'Anexa nr.1'!Print_Area</vt:lpstr>
      <vt:lpstr>'Anexa nr.1'!Print_Titles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Pavel Albot</cp:lastModifiedBy>
  <cp:lastPrinted>2016-09-22T14:43:36Z</cp:lastPrinted>
  <dcterms:created xsi:type="dcterms:W3CDTF">2014-09-30T12:25:55Z</dcterms:created>
  <dcterms:modified xsi:type="dcterms:W3CDTF">2016-09-23T07:46:02Z</dcterms:modified>
</cp:coreProperties>
</file>