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'Sheet1'!$A$1:$M$46</definedName>
  </definedNames>
  <calcPr fullCalcOnLoad="1" fullPrecision="0"/>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<sst xmlns="http://schemas.openxmlformats.org/spreadsheetml/2006/main" count="53" uniqueCount="29">
  <si>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</si>
  <si>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</si>
  <si>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</si>
  <si>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</si>
  <si>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</si>
  <si>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</si>
  <si>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</si>
  <si>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</si>
  <si>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</si>
  <si>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</si>
  <si>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</si>
  <si>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</si>
  <si>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</si>
  <si>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</si>
  <si>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</si>
  <si>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</si>
  <si>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</si>
  <si>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</si>
  <si>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</si>
  <si>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</si>
  <si>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</si>
  <si>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</si>
  <si>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</si>
  <si>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</si>
  <si>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la situatia   31.01.2020</t>
  </si>
  <si>
    <t>Tipul de depozit</t>
  </si>
  <si>
    <t>*** se calculeaza conform pct. 4 din Instructiunea privind raportarea ratelor dobanzilor aplicate de bancile din R.Moldova.</t>
  </si>
  <si>
    <t>Depozite la vedere cu dobanda:</t>
  </si>
  <si>
    <t xml:space="preserve">Presedintele Comitetului de Conducere al bancii </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</si>
</sst>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37</xdr:row>
      <xdr:rowOff>38100</xdr:rowOff>
    </xdr:from>
    <xdr:to>
      <xdr:col>5</xdr:col>
      <xdr:colOff>981075</xdr:colOff>
      <xdr:row>43</xdr:row>
      <xdr:rowOff>0</xdr:rowOff>
    </xdr:to>
    <xdr:pic>
      <xdr:nvPicPr>
        <xdr:cNvPr id="1" name="Picture 1"/>
        <xdr:cNvPicPr preferRelativeResize="1">
          <a:picLocks noChangeAspect="1"/>
        </xdr:cNvPicPr>
      </xdr:nvPicPr>
      <xdr:blipFill>
        <a:blip r:embed="rId1"/>
        <a:stretch>
          <a:fillRect/>
        </a:stretch>
      </xdr:blipFill>
      <xdr:spPr>
        <a:xfrm>
          <a:off x="5514975" y="6724650"/>
          <a:ext cx="1209675" cy="933450"/>
        </a:xfrm>
        <a:prstGeom prst="rect">
          <a:avLst/>
        </a:prstGeom>
        <a:noFill/>
        <a:ln w="9525" cmpd="sng">
          <a:noFill/>
        </a:ln>
      </xdr:spPr>
    </xdr:pic>
    <xdr:clientData/>
  </xdr:twoCellAnchor>
  <xdr:twoCellAnchor editAs="oneCell">
    <xdr:from>
      <xdr:col>3</xdr:col>
      <xdr:colOff>171450</xdr:colOff>
      <xdr:row>37</xdr:row>
      <xdr:rowOff>38100</xdr:rowOff>
    </xdr:from>
    <xdr:to>
      <xdr:col>4</xdr:col>
      <xdr:colOff>714375</xdr:colOff>
      <xdr:row>45</xdr:row>
      <xdr:rowOff>133350</xdr:rowOff>
    </xdr:to>
    <xdr:pic>
      <xdr:nvPicPr>
        <xdr:cNvPr id="2" name="Picture 2"/>
        <xdr:cNvPicPr preferRelativeResize="1">
          <a:picLocks noChangeAspect="1"/>
        </xdr:cNvPicPr>
      </xdr:nvPicPr>
      <xdr:blipFill>
        <a:blip r:embed="rId2"/>
        <a:stretch>
          <a:fillRect/>
        </a:stretch>
      </xdr:blipFill>
      <xdr:spPr>
        <a:xfrm>
          <a:off x="4029075" y="6724650"/>
          <a:ext cx="148590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3">
      <selection activeCell="A41" sqref="A41:IV4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81" t="s">
        <v>4</v>
      </c>
      <c r="B3" s="81"/>
      <c r="C3" s="81"/>
      <c r="D3" s="81"/>
      <c r="E3" s="81"/>
      <c r="F3" s="81"/>
      <c r="G3" s="81"/>
      <c r="H3" s="81"/>
      <c r="I3" s="81"/>
      <c r="J3" s="81"/>
      <c r="K3" s="81"/>
      <c r="L3" s="81"/>
      <c r="M3" s="81"/>
    </row>
    <row r="4" spans="1:13" ht="12.75">
      <c r="A4" s="81" t="s">
        <v>10</v>
      </c>
      <c r="B4" s="81"/>
      <c r="C4" s="81"/>
      <c r="D4" s="81"/>
      <c r="E4" s="81"/>
      <c r="F4" s="81"/>
      <c r="G4" s="81"/>
      <c r="H4" s="81"/>
      <c r="I4" s="81"/>
      <c r="J4" s="81"/>
      <c r="K4" s="81"/>
      <c r="L4" s="81"/>
      <c r="M4" s="81"/>
    </row>
    <row r="5" ht="12.75">
      <c r="A5" s="3"/>
    </row>
    <row r="6" spans="1:13" ht="12.75">
      <c r="A6" s="81" t="s">
        <v>24</v>
      </c>
      <c r="B6" s="81"/>
      <c r="C6" s="81"/>
      <c r="D6" s="81"/>
      <c r="E6" s="81"/>
      <c r="F6" s="81"/>
      <c r="G6" s="81"/>
      <c r="H6" s="81"/>
      <c r="I6" s="81"/>
      <c r="J6" s="81"/>
      <c r="K6" s="81"/>
      <c r="L6" s="81"/>
      <c r="M6" s="81"/>
    </row>
    <row r="7" ht="12.75">
      <c r="A7" s="3"/>
    </row>
    <row r="8" spans="1:13" ht="42.75" customHeight="1">
      <c r="A8" s="82" t="s">
        <v>25</v>
      </c>
      <c r="B8" s="79" t="s">
        <v>18</v>
      </c>
      <c r="C8" s="79"/>
      <c r="D8" s="79"/>
      <c r="E8" s="79"/>
      <c r="F8" s="79"/>
      <c r="G8" s="90"/>
      <c r="H8" s="79" t="s">
        <v>19</v>
      </c>
      <c r="I8" s="79"/>
      <c r="J8" s="79"/>
      <c r="K8" s="79"/>
      <c r="L8" s="79"/>
      <c r="M8" s="79"/>
    </row>
    <row r="9" spans="1:13" ht="12.75">
      <c r="A9" s="82"/>
      <c r="B9" s="84" t="s">
        <v>2</v>
      </c>
      <c r="C9" s="85"/>
      <c r="D9" s="89" t="s">
        <v>13</v>
      </c>
      <c r="E9" s="89"/>
      <c r="F9" s="86" t="s">
        <v>23</v>
      </c>
      <c r="G9" s="87"/>
      <c r="H9" s="88" t="s">
        <v>2</v>
      </c>
      <c r="I9" s="88"/>
      <c r="J9" s="80" t="s">
        <v>13</v>
      </c>
      <c r="K9" s="80"/>
      <c r="L9" s="77" t="s">
        <v>23</v>
      </c>
      <c r="M9" s="78"/>
    </row>
    <row r="10" spans="1:13" ht="38.25">
      <c r="A10" s="83"/>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1">
        <f>(395814002.6+783611.29)/1000</f>
        <v>396598</v>
      </c>
      <c r="C13" s="52">
        <f>(1586555006.79+0)/1000</f>
        <v>1586555</v>
      </c>
      <c r="D13" s="51">
        <v>390309</v>
      </c>
      <c r="E13" s="52">
        <v>1524911</v>
      </c>
      <c r="F13" s="51">
        <v>366335</v>
      </c>
      <c r="G13" s="53">
        <v>1194527</v>
      </c>
      <c r="H13" s="35">
        <v>0</v>
      </c>
      <c r="I13" s="35">
        <v>0</v>
      </c>
      <c r="J13" s="35">
        <v>0</v>
      </c>
      <c r="K13" s="38">
        <v>0</v>
      </c>
      <c r="L13" s="35">
        <v>0</v>
      </c>
      <c r="M13" s="39">
        <v>0</v>
      </c>
    </row>
    <row r="14" spans="1:13" ht="12.75">
      <c r="A14" s="23" t="s">
        <v>8</v>
      </c>
      <c r="B14" s="54">
        <f>(2578310274.65+0)/1000</f>
        <v>2578310</v>
      </c>
      <c r="C14" s="55">
        <f>(1820256634.43+0)/1000</f>
        <v>1820257</v>
      </c>
      <c r="D14" s="54">
        <v>2702062</v>
      </c>
      <c r="E14" s="55">
        <v>1797729</v>
      </c>
      <c r="F14" s="54">
        <v>2229366</v>
      </c>
      <c r="G14" s="56">
        <v>1569668</v>
      </c>
      <c r="H14" s="35">
        <v>0</v>
      </c>
      <c r="I14" s="35">
        <v>0</v>
      </c>
      <c r="J14" s="35">
        <v>0</v>
      </c>
      <c r="K14" s="38">
        <v>0</v>
      </c>
      <c r="L14" s="35">
        <v>0</v>
      </c>
      <c r="M14" s="39">
        <v>0</v>
      </c>
    </row>
    <row r="15" spans="1:13" ht="12.75">
      <c r="A15" s="23" t="s">
        <v>3</v>
      </c>
      <c r="B15" s="57">
        <f>23171144.94/1000</f>
        <v>23171</v>
      </c>
      <c r="C15" s="52">
        <f>14909359.92/1000</f>
        <v>14909</v>
      </c>
      <c r="D15" s="57">
        <v>21920</v>
      </c>
      <c r="E15" s="52">
        <v>2051</v>
      </c>
      <c r="F15" s="57">
        <v>2387</v>
      </c>
      <c r="G15" s="53">
        <v>2658</v>
      </c>
      <c r="H15" s="35">
        <v>0</v>
      </c>
      <c r="I15" s="35">
        <v>0</v>
      </c>
      <c r="J15" s="35">
        <v>0</v>
      </c>
      <c r="K15" s="38">
        <v>0</v>
      </c>
      <c r="L15" s="35">
        <v>0</v>
      </c>
      <c r="M15" s="39">
        <v>0</v>
      </c>
    </row>
    <row r="16" spans="1:13" ht="12.75">
      <c r="A16" s="31" t="s">
        <v>27</v>
      </c>
      <c r="B16" s="54"/>
      <c r="C16" s="58"/>
      <c r="D16" s="54"/>
      <c r="E16" s="58"/>
      <c r="F16" s="54"/>
      <c r="G16" s="59"/>
      <c r="H16" s="36"/>
      <c r="I16" s="36"/>
      <c r="J16" s="36"/>
      <c r="K16" s="40"/>
      <c r="L16" s="36"/>
      <c r="M16" s="41"/>
    </row>
    <row r="17" spans="1:13" ht="12.75">
      <c r="A17" s="23" t="s">
        <v>14</v>
      </c>
      <c r="B17" s="57">
        <f>(1876528119.08+0)/1000</f>
        <v>1876528</v>
      </c>
      <c r="C17" s="57">
        <f>(24922451.66+0)/1000</f>
        <v>24922</v>
      </c>
      <c r="D17" s="57">
        <v>1821792</v>
      </c>
      <c r="E17" s="57">
        <v>24778</v>
      </c>
      <c r="F17" s="57">
        <v>1425556</v>
      </c>
      <c r="G17" s="60">
        <v>18270</v>
      </c>
      <c r="H17" s="35">
        <v>0.81</v>
      </c>
      <c r="I17" s="35">
        <v>2</v>
      </c>
      <c r="J17" s="35">
        <v>0.8</v>
      </c>
      <c r="K17" s="38">
        <v>2</v>
      </c>
      <c r="L17" s="35">
        <v>1</v>
      </c>
      <c r="M17" s="39">
        <v>2</v>
      </c>
    </row>
    <row r="18" spans="1:13" ht="12.75">
      <c r="A18" s="23" t="s">
        <v>8</v>
      </c>
      <c r="B18" s="54">
        <f>(137243664.01+0)/1000</f>
        <v>137244</v>
      </c>
      <c r="C18" s="61">
        <f>(85564430.82+0)/1000</f>
        <v>85564</v>
      </c>
      <c r="D18" s="54">
        <v>117864</v>
      </c>
      <c r="E18" s="61">
        <v>61527</v>
      </c>
      <c r="F18" s="54">
        <v>279114</v>
      </c>
      <c r="G18" s="62">
        <v>74711</v>
      </c>
      <c r="H18" s="35">
        <v>1.4</v>
      </c>
      <c r="I18" s="35">
        <v>0.36</v>
      </c>
      <c r="J18" s="35">
        <v>1.43</v>
      </c>
      <c r="K18" s="38">
        <v>0.43</v>
      </c>
      <c r="L18" s="37">
        <v>1</v>
      </c>
      <c r="M18" s="39">
        <v>0</v>
      </c>
    </row>
    <row r="19" spans="1:13" ht="12.75">
      <c r="A19" s="23" t="s">
        <v>3</v>
      </c>
      <c r="B19" s="57">
        <f>0/1000</f>
        <v>0</v>
      </c>
      <c r="C19" s="52">
        <f>0/1000</f>
        <v>0</v>
      </c>
      <c r="D19" s="57">
        <v>0</v>
      </c>
      <c r="E19" s="52">
        <v>0</v>
      </c>
      <c r="F19" s="57">
        <v>0</v>
      </c>
      <c r="G19" s="53">
        <v>0</v>
      </c>
      <c r="H19" s="35">
        <v>0</v>
      </c>
      <c r="I19" s="35">
        <v>0</v>
      </c>
      <c r="J19" s="35">
        <v>0</v>
      </c>
      <c r="K19" s="38">
        <v>0</v>
      </c>
      <c r="L19" s="35">
        <v>0</v>
      </c>
      <c r="M19" s="39">
        <v>0</v>
      </c>
    </row>
    <row r="20" spans="1:13" ht="12.75">
      <c r="A20" s="31" t="s">
        <v>12</v>
      </c>
      <c r="B20" s="54"/>
      <c r="C20" s="55"/>
      <c r="D20" s="54"/>
      <c r="E20" s="55"/>
      <c r="F20" s="54"/>
      <c r="G20" s="56"/>
      <c r="H20" s="36"/>
      <c r="I20" s="36"/>
      <c r="J20" s="36"/>
      <c r="K20" s="40"/>
      <c r="L20" s="36"/>
      <c r="M20" s="41"/>
    </row>
    <row r="21" spans="1:13" ht="12.75">
      <c r="A21" s="23" t="s">
        <v>14</v>
      </c>
      <c r="B21" s="57">
        <f>(113995290.08+1509428.5+0)/1000</f>
        <v>115505</v>
      </c>
      <c r="C21" s="52">
        <f>(352420681.05+148000252.22)/1000</f>
        <v>500421</v>
      </c>
      <c r="D21" s="57">
        <v>94603</v>
      </c>
      <c r="E21" s="52">
        <v>523799</v>
      </c>
      <c r="F21" s="57">
        <v>373</v>
      </c>
      <c r="G21" s="53">
        <v>236270</v>
      </c>
      <c r="H21" s="35">
        <v>0</v>
      </c>
      <c r="I21" s="35">
        <v>0</v>
      </c>
      <c r="J21" s="35">
        <v>0</v>
      </c>
      <c r="K21" s="38">
        <v>0</v>
      </c>
      <c r="L21" s="35">
        <v>0</v>
      </c>
      <c r="M21" s="39">
        <v>0</v>
      </c>
    </row>
    <row r="22" spans="1:13" ht="12.75">
      <c r="A22" s="23" t="s">
        <v>8</v>
      </c>
      <c r="B22" s="54">
        <f>13235160.14/1000</f>
        <v>13235</v>
      </c>
      <c r="C22" s="58">
        <f>18673185.88/1000-10626</f>
        <v>8047</v>
      </c>
      <c r="D22" s="54">
        <v>19770</v>
      </c>
      <c r="E22" s="58">
        <v>31189</v>
      </c>
      <c r="F22" s="54">
        <v>20524</v>
      </c>
      <c r="G22" s="59">
        <v>27400</v>
      </c>
      <c r="H22" s="35">
        <v>0</v>
      </c>
      <c r="I22" s="35">
        <v>0</v>
      </c>
      <c r="J22" s="35">
        <v>0</v>
      </c>
      <c r="K22" s="38">
        <v>0</v>
      </c>
      <c r="L22" s="35">
        <v>0</v>
      </c>
      <c r="M22" s="39">
        <v>0</v>
      </c>
    </row>
    <row r="23" spans="1:13" ht="12.75">
      <c r="A23" s="23" t="s">
        <v>3</v>
      </c>
      <c r="B23" s="60">
        <f>0/1000</f>
        <v>0</v>
      </c>
      <c r="C23" s="55">
        <f>0/1000</f>
        <v>0</v>
      </c>
      <c r="D23" s="60">
        <v>0</v>
      </c>
      <c r="E23" s="55">
        <v>0</v>
      </c>
      <c r="F23" s="60">
        <v>0</v>
      </c>
      <c r="G23" s="56">
        <v>0</v>
      </c>
      <c r="H23" s="35">
        <v>0</v>
      </c>
      <c r="I23" s="35">
        <v>0</v>
      </c>
      <c r="J23" s="35">
        <v>0</v>
      </c>
      <c r="K23" s="38">
        <v>0</v>
      </c>
      <c r="L23" s="35">
        <v>0</v>
      </c>
      <c r="M23" s="39">
        <v>0</v>
      </c>
    </row>
    <row r="24" spans="1:13" ht="12.75">
      <c r="A24" s="32" t="s">
        <v>16</v>
      </c>
      <c r="B24" s="54"/>
      <c r="C24" s="63"/>
      <c r="D24" s="54"/>
      <c r="E24" s="63"/>
      <c r="F24" s="54"/>
      <c r="G24" s="64"/>
      <c r="H24" s="36"/>
      <c r="I24" s="36"/>
      <c r="J24" s="36"/>
      <c r="K24" s="40"/>
      <c r="L24" s="36"/>
      <c r="M24" s="41"/>
    </row>
    <row r="25" spans="1:13" ht="12.75">
      <c r="A25" s="23" t="s">
        <v>14</v>
      </c>
      <c r="B25" s="57">
        <f>(5420581356.91+317197286.4)/1000</f>
        <v>5737779</v>
      </c>
      <c r="C25" s="52">
        <f>(4453531159.31+345714426.120001)/1000</f>
        <v>4799246</v>
      </c>
      <c r="D25" s="57">
        <v>5673908</v>
      </c>
      <c r="E25" s="52">
        <v>4718123</v>
      </c>
      <c r="F25" s="57">
        <v>5305791</v>
      </c>
      <c r="G25" s="53">
        <v>4833716</v>
      </c>
      <c r="H25" s="35">
        <v>4.85</v>
      </c>
      <c r="I25" s="35">
        <v>1</v>
      </c>
      <c r="J25" s="35">
        <v>4.83</v>
      </c>
      <c r="K25" s="38">
        <v>0.99</v>
      </c>
      <c r="L25" s="35">
        <v>5</v>
      </c>
      <c r="M25" s="39">
        <v>1</v>
      </c>
    </row>
    <row r="26" spans="1:13" ht="12.75">
      <c r="A26" s="33" t="s">
        <v>8</v>
      </c>
      <c r="B26" s="54">
        <f>661636502.31/1000-1073</f>
        <v>660564</v>
      </c>
      <c r="C26" s="58">
        <f>314676475.46/1000-82026</f>
        <v>232650</v>
      </c>
      <c r="D26" s="54">
        <v>628129</v>
      </c>
      <c r="E26" s="58">
        <v>190879</v>
      </c>
      <c r="F26" s="54">
        <v>706201</v>
      </c>
      <c r="G26" s="59">
        <v>370139</v>
      </c>
      <c r="H26" s="35">
        <v>4.55</v>
      </c>
      <c r="I26" s="35">
        <v>1.97</v>
      </c>
      <c r="J26" s="35">
        <v>4.62</v>
      </c>
      <c r="K26" s="38">
        <v>1.9</v>
      </c>
      <c r="L26" s="35">
        <v>4</v>
      </c>
      <c r="M26" s="39">
        <v>2</v>
      </c>
    </row>
    <row r="27" spans="1:13" ht="12.75">
      <c r="A27" s="23" t="s">
        <v>3</v>
      </c>
      <c r="B27" s="57">
        <f>0/1000</f>
        <v>0</v>
      </c>
      <c r="C27" s="52">
        <f>0/1000</f>
        <v>0</v>
      </c>
      <c r="D27" s="57">
        <v>0</v>
      </c>
      <c r="E27" s="52">
        <v>0</v>
      </c>
      <c r="F27" s="57">
        <v>0</v>
      </c>
      <c r="G27" s="53">
        <v>0</v>
      </c>
      <c r="H27" s="35">
        <v>0</v>
      </c>
      <c r="I27" s="35">
        <v>0</v>
      </c>
      <c r="J27" s="35">
        <v>0</v>
      </c>
      <c r="K27" s="38">
        <v>0</v>
      </c>
      <c r="L27" s="35">
        <v>0</v>
      </c>
      <c r="M27" s="39">
        <v>0</v>
      </c>
    </row>
    <row r="28" spans="1:13" ht="12.75">
      <c r="A28" s="31" t="s">
        <v>21</v>
      </c>
      <c r="B28" s="54"/>
      <c r="C28" s="63"/>
      <c r="D28" s="65"/>
      <c r="E28" s="66"/>
      <c r="F28" s="66"/>
      <c r="G28" s="67"/>
      <c r="H28" s="37"/>
      <c r="I28" s="37"/>
      <c r="J28" s="37"/>
      <c r="K28" s="42"/>
      <c r="L28" s="37"/>
      <c r="M28" s="41"/>
    </row>
    <row r="29" spans="1:13" ht="12.75">
      <c r="A29" s="23" t="s">
        <v>14</v>
      </c>
      <c r="B29" s="57">
        <f aca="true" t="shared" si="0" ref="B29:C31">B13+B17+B21+B25</f>
        <v>8126410</v>
      </c>
      <c r="C29" s="52">
        <f t="shared" si="0"/>
        <v>6911144</v>
      </c>
      <c r="D29" s="68">
        <v>7980612</v>
      </c>
      <c r="E29" s="68">
        <v>6791611</v>
      </c>
      <c r="F29" s="68">
        <v>7098055</v>
      </c>
      <c r="G29" s="69">
        <v>6282783</v>
      </c>
      <c r="H29" s="35">
        <f aca="true" t="shared" si="1" ref="H29:I31">IF(B29=0,0,(B13*H13+B17*H17+B21*H21+B25*H25)/B29)</f>
        <v>3.61</v>
      </c>
      <c r="I29" s="35">
        <f t="shared" si="1"/>
        <v>0.7</v>
      </c>
      <c r="J29" s="35">
        <v>3.62</v>
      </c>
      <c r="K29" s="38">
        <v>0.7</v>
      </c>
      <c r="L29" s="35">
        <v>3.94</v>
      </c>
      <c r="M29" s="39">
        <v>0.78</v>
      </c>
    </row>
    <row r="30" spans="1:13" ht="12.75">
      <c r="A30" s="23" t="s">
        <v>8</v>
      </c>
      <c r="B30" s="54">
        <f t="shared" si="0"/>
        <v>3389353</v>
      </c>
      <c r="C30" s="70">
        <f t="shared" si="0"/>
        <v>2146518</v>
      </c>
      <c r="D30" s="71">
        <v>3467825</v>
      </c>
      <c r="E30" s="71">
        <v>2081324</v>
      </c>
      <c r="F30" s="71">
        <v>3235205</v>
      </c>
      <c r="G30" s="72">
        <v>2041918</v>
      </c>
      <c r="H30" s="44">
        <f t="shared" si="1"/>
        <v>0.94</v>
      </c>
      <c r="I30" s="44">
        <f t="shared" si="1"/>
        <v>0.23</v>
      </c>
      <c r="J30" s="44">
        <v>0.89</v>
      </c>
      <c r="K30" s="45">
        <v>0.19</v>
      </c>
      <c r="L30" s="44">
        <v>0.96</v>
      </c>
      <c r="M30" s="46">
        <v>0.36</v>
      </c>
    </row>
    <row r="31" spans="1:13" ht="12.75">
      <c r="A31" s="24" t="s">
        <v>3</v>
      </c>
      <c r="B31" s="73">
        <f t="shared" si="0"/>
        <v>23171</v>
      </c>
      <c r="C31" s="74">
        <f t="shared" si="0"/>
        <v>14909</v>
      </c>
      <c r="D31" s="74">
        <v>21920</v>
      </c>
      <c r="E31" s="75">
        <v>2051</v>
      </c>
      <c r="F31" s="76">
        <v>2387</v>
      </c>
      <c r="G31" s="76">
        <v>2658</v>
      </c>
      <c r="H31" s="47">
        <f t="shared" si="1"/>
        <v>0</v>
      </c>
      <c r="I31" s="47">
        <f t="shared" si="1"/>
        <v>0</v>
      </c>
      <c r="J31" s="47">
        <v>0</v>
      </c>
      <c r="K31" s="48">
        <v>0</v>
      </c>
      <c r="L31" s="47">
        <v>0</v>
      </c>
      <c r="M31" s="49">
        <v>0</v>
      </c>
    </row>
    <row r="32" spans="1:3" ht="12.75">
      <c r="A32" s="3"/>
      <c r="C32" s="25"/>
    </row>
    <row r="33" ht="12.75">
      <c r="A33" s="26" t="s">
        <v>7</v>
      </c>
    </row>
    <row r="34" ht="12.75">
      <c r="A34" s="26" t="s">
        <v>17</v>
      </c>
    </row>
    <row r="35" ht="12.75">
      <c r="A35" s="26" t="s">
        <v>22</v>
      </c>
    </row>
    <row r="36" ht="12.75">
      <c r="A36" s="26" t="s">
        <v>26</v>
      </c>
    </row>
    <row r="37" ht="12.75">
      <c r="A37" s="3"/>
    </row>
    <row r="38" ht="12.75">
      <c r="A38" s="3" t="s">
        <v>5</v>
      </c>
    </row>
    <row r="39" ht="12.75">
      <c r="A39" s="3" t="s">
        <v>28</v>
      </c>
    </row>
    <row r="40" ht="12.75">
      <c r="A40" s="3"/>
    </row>
    <row r="41" ht="12.75">
      <c r="A41" s="3"/>
    </row>
    <row r="42" ht="12.75">
      <c r="A42" s="3"/>
    </row>
    <row r="43" ht="12.75">
      <c r="A43" s="3"/>
    </row>
    <row r="44" ht="12.75">
      <c r="A44" s="3"/>
    </row>
    <row r="45" ht="12.75">
      <c r="A45" s="3" t="s">
        <v>0</v>
      </c>
    </row>
    <row r="46" spans="1:2" ht="12.75">
      <c r="A46" s="3" t="s">
        <v>15</v>
      </c>
      <c r="B46" s="50">
        <v>43881</v>
      </c>
    </row>
    <row r="47" ht="12.75">
      <c r="A47" s="3"/>
    </row>
    <row r="48" ht="12.75">
      <c r="A48" s="3"/>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1524911372</v>
      </c>
    </row>
    <row r="14" spans="1:7" ht="12.75">
      <c r="A14" s="43">
        <v>0</v>
      </c>
      <c r="B14" s="43">
        <v>0</v>
      </c>
      <c r="C14" s="43">
        <v>0</v>
      </c>
      <c r="D14" s="43">
        <v>0</v>
      </c>
      <c r="E14" s="43">
        <v>0</v>
      </c>
      <c r="F14" s="43">
        <v>0</v>
      </c>
      <c r="G14" s="43">
        <v>1797728650</v>
      </c>
    </row>
    <row r="15" spans="1:7" ht="12.75">
      <c r="A15" s="43">
        <v>0</v>
      </c>
      <c r="B15" s="43">
        <v>0</v>
      </c>
      <c r="C15" s="43">
        <v>0</v>
      </c>
      <c r="D15" s="43">
        <v>0</v>
      </c>
      <c r="E15" s="43">
        <v>0</v>
      </c>
      <c r="F15" s="43">
        <v>0</v>
      </c>
      <c r="G15" s="43">
        <v>2050771</v>
      </c>
    </row>
    <row r="16" spans="1:7" ht="12.75">
      <c r="A16" s="43"/>
      <c r="B16" s="43"/>
      <c r="C16" s="43"/>
      <c r="D16" s="43"/>
      <c r="E16" s="43"/>
      <c r="F16" s="43"/>
      <c r="G16" s="43"/>
    </row>
    <row r="17" spans="1:7" s="34" customFormat="1" ht="12.75">
      <c r="A17" s="43">
        <v>1514761222</v>
      </c>
      <c r="B17" s="43">
        <v>49844903</v>
      </c>
      <c r="C17" s="43">
        <v>1456391993</v>
      </c>
      <c r="D17" s="43">
        <v>49556740</v>
      </c>
      <c r="E17" s="43">
        <v>1456391993</v>
      </c>
      <c r="F17" s="43">
        <v>49556740</v>
      </c>
      <c r="G17" s="43">
        <v>24778370</v>
      </c>
    </row>
    <row r="18" spans="1:7" ht="12.75">
      <c r="A18" s="43">
        <v>192560451</v>
      </c>
      <c r="B18" s="43">
        <v>30465900</v>
      </c>
      <c r="C18" s="43">
        <v>168639470</v>
      </c>
      <c r="D18" s="43">
        <v>26527883</v>
      </c>
      <c r="E18" s="43">
        <v>168639470</v>
      </c>
      <c r="F18" s="43">
        <v>26527883</v>
      </c>
      <c r="G18" s="43">
        <v>61526725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523798505</v>
      </c>
    </row>
    <row r="22" spans="1:7" ht="12.75">
      <c r="A22" s="43">
        <v>0</v>
      </c>
      <c r="B22" s="43">
        <v>0</v>
      </c>
      <c r="C22" s="43">
        <v>0</v>
      </c>
      <c r="D22" s="43">
        <v>0</v>
      </c>
      <c r="E22" s="43">
        <v>0</v>
      </c>
      <c r="F22" s="43">
        <v>0</v>
      </c>
      <c r="G22" s="43">
        <v>38041224</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27838115479</v>
      </c>
      <c r="B25" s="43">
        <v>4776421930</v>
      </c>
      <c r="C25" s="43">
        <v>27407949702</v>
      </c>
      <c r="D25" s="43">
        <v>4683589819</v>
      </c>
      <c r="E25" s="43">
        <v>27407949702</v>
      </c>
      <c r="F25" s="43">
        <v>4683589819</v>
      </c>
      <c r="G25" s="43">
        <v>4718123488</v>
      </c>
    </row>
    <row r="26" spans="1:7" ht="12.75">
      <c r="A26" s="43">
        <v>3012629095</v>
      </c>
      <c r="B26" s="43">
        <v>620224846</v>
      </c>
      <c r="C26" s="43">
        <v>2909940444</v>
      </c>
      <c r="D26" s="43">
        <v>530564065</v>
      </c>
      <c r="E26" s="43">
        <v>2909940444</v>
      </c>
      <c r="F26" s="43">
        <v>530564065</v>
      </c>
      <c r="G26" s="43">
        <v>279759060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115504718.58</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Ludmila T. Frunza</dc:creator>
  <cp:keywords/>
  <dc:description/>
  <cp:lastModifiedBy>MAIB</cp:lastModifiedBy>
  <cp:lastPrinted>2020-02-24T12:06:11Z</cp:lastPrinted>
  <dcterms:modified xsi:type="dcterms:W3CDTF">2020-02-24T12:06:18Z</dcterms:modified>
  <cp:category/>
  <cp:version/>
  <cp:contentType/>
  <cp:contentStatus/>
</cp:coreProperties>
</file>