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75" windowHeight="7620" activeTab="0"/>
  </bookViews>
  <sheets>
    <sheet name="Sheet1" sheetId="1" r:id="rId1"/>
    <sheet name="Sheet2" sheetId="2" r:id="rId2"/>
  </sheets>
  <definedNames>
    <definedName name="_xlnm.Print_Area" localSheetId="0">'Sheet1'!$A$1:$M$42</definedName>
  </definedNames>
  <calcPr fullCalcOnLoad="1" fullPrecision="0"/>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<sst xmlns="http://schemas.openxmlformats.org/spreadsheetml/2006/main" count="53" uniqueCount="29">
  <si>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</si>
  <si>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</si>
  <si>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</si>
  <si>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</si>
  <si>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</si>
  <si>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</si>
  <si>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</si>
  <si>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</si>
  <si>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</si>
  <si>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</si>
  <si>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</si>
  <si>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</si>
  <si>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</si>
  <si>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</si>
  <si>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</si>
  <si>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</si>
  <si>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</si>
  <si>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</si>
  <si>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</si>
  <si>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</si>
  <si>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</si>
  <si>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</si>
  <si>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</si>
  <si>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la situatia   31.03.2020</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</si>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</sst>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39" fillId="32" borderId="0" applyNumberFormat="0" applyBorder="0" applyAlignment="0" applyProtection="0"/>
  </cellStyleXfs>
  <cellXfs count="104">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92"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0" fontId="4" fillId="33" borderId="0" xfId="0" applyFont="1" applyFill="1" applyAlignment="1">
      <alignment/>
    </xf>
    <xf numFmtId="192" fontId="4" fillId="33" borderId="0" xfId="0" applyNumberFormat="1" applyFont="1" applyFill="1" applyAlignment="1">
      <alignment/>
    </xf>
    <xf numFmtId="14" fontId="4" fillId="0" borderId="0" xfId="0" applyNumberFormat="1" applyFont="1" applyAlignment="1">
      <alignment/>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xf numFmtId="0" fontId="4" fillId="0" borderId="0" xfId="0" applyFont="1" applyAlignment="1">
      <alignment wrapText="1"/>
    </xf>
    <xf numFmtId="0" fontId="5" fillId="0" borderId="0" xfId="0" applyNumberFormat="1"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E40" sqref="E40"/>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7"/>
      <c r="L1" s="3"/>
      <c r="M1" s="3"/>
    </row>
    <row r="2" spans="1:13" ht="12.75">
      <c r="A2" s="3"/>
      <c r="B2" s="3"/>
      <c r="C2" s="3"/>
      <c r="F2" s="3"/>
      <c r="G2" s="3"/>
      <c r="H2" s="3"/>
      <c r="J2" s="3"/>
      <c r="L2" s="3"/>
      <c r="M2" s="3"/>
    </row>
    <row r="3" spans="1:13" ht="12.75">
      <c r="A3" s="92" t="s">
        <v>4</v>
      </c>
      <c r="B3" s="92"/>
      <c r="C3" s="92"/>
      <c r="D3" s="92"/>
      <c r="E3" s="92"/>
      <c r="F3" s="92"/>
      <c r="G3" s="92"/>
      <c r="H3" s="92"/>
      <c r="I3" s="92"/>
      <c r="J3" s="92"/>
      <c r="K3" s="92"/>
      <c r="L3" s="92"/>
      <c r="M3" s="92"/>
    </row>
    <row r="4" spans="1:13" ht="12.75">
      <c r="A4" s="92" t="s">
        <v>10</v>
      </c>
      <c r="B4" s="92"/>
      <c r="C4" s="92"/>
      <c r="D4" s="92"/>
      <c r="E4" s="92"/>
      <c r="F4" s="92"/>
      <c r="G4" s="92"/>
      <c r="H4" s="92"/>
      <c r="I4" s="92"/>
      <c r="J4" s="92"/>
      <c r="K4" s="92"/>
      <c r="L4" s="92"/>
      <c r="M4" s="92"/>
    </row>
    <row r="5" ht="12.75">
      <c r="A5" s="3"/>
    </row>
    <row r="6" spans="1:13" ht="12.75">
      <c r="A6" s="92" t="s">
        <v>23</v>
      </c>
      <c r="B6" s="92"/>
      <c r="C6" s="92"/>
      <c r="D6" s="92"/>
      <c r="E6" s="92"/>
      <c r="F6" s="92"/>
      <c r="G6" s="92"/>
      <c r="H6" s="92"/>
      <c r="I6" s="92"/>
      <c r="J6" s="92"/>
      <c r="K6" s="92"/>
      <c r="L6" s="92"/>
      <c r="M6" s="92"/>
    </row>
    <row r="7" ht="12.75">
      <c r="A7" s="3"/>
    </row>
    <row r="8" spans="1:13" ht="42.75" customHeight="1">
      <c r="A8" s="93" t="s">
        <v>26</v>
      </c>
      <c r="B8" s="90" t="s">
        <v>18</v>
      </c>
      <c r="C8" s="90"/>
      <c r="D8" s="90"/>
      <c r="E8" s="90"/>
      <c r="F8" s="90"/>
      <c r="G8" s="101"/>
      <c r="H8" s="90" t="s">
        <v>19</v>
      </c>
      <c r="I8" s="90"/>
      <c r="J8" s="90"/>
      <c r="K8" s="90"/>
      <c r="L8" s="90"/>
      <c r="M8" s="90"/>
    </row>
    <row r="9" spans="1:13" ht="12.75">
      <c r="A9" s="93"/>
      <c r="B9" s="95" t="s">
        <v>2</v>
      </c>
      <c r="C9" s="96"/>
      <c r="D9" s="100" t="s">
        <v>13</v>
      </c>
      <c r="E9" s="100"/>
      <c r="F9" s="97" t="s">
        <v>25</v>
      </c>
      <c r="G9" s="98"/>
      <c r="H9" s="99" t="s">
        <v>2</v>
      </c>
      <c r="I9" s="99"/>
      <c r="J9" s="91" t="s">
        <v>13</v>
      </c>
      <c r="K9" s="91"/>
      <c r="L9" s="88" t="s">
        <v>25</v>
      </c>
      <c r="M9" s="89"/>
    </row>
    <row r="10" spans="1:13" ht="38.25">
      <c r="A10" s="94"/>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28"/>
      <c r="C12" s="29"/>
      <c r="D12" s="19"/>
      <c r="E12" s="20"/>
      <c r="F12" s="20"/>
      <c r="G12" s="20"/>
      <c r="H12" s="20"/>
      <c r="I12" s="20"/>
      <c r="J12" s="20"/>
      <c r="K12" s="20"/>
      <c r="L12" s="21"/>
      <c r="M12" s="22"/>
    </row>
    <row r="13" spans="1:13" ht="12.75">
      <c r="A13" s="23" t="s">
        <v>14</v>
      </c>
      <c r="B13" s="73">
        <f>(466620386.9+614749.97)/1000</f>
        <v>467235</v>
      </c>
      <c r="C13" s="74">
        <f>(1751780114.32+0)/1000</f>
        <v>1751780</v>
      </c>
      <c r="D13" s="49">
        <v>424363</v>
      </c>
      <c r="E13" s="50">
        <v>1640952</v>
      </c>
      <c r="F13" s="49">
        <v>366335</v>
      </c>
      <c r="G13" s="51">
        <v>1194527</v>
      </c>
      <c r="H13" s="34">
        <v>0</v>
      </c>
      <c r="I13" s="34">
        <v>0</v>
      </c>
      <c r="J13" s="34">
        <v>0</v>
      </c>
      <c r="K13" s="37">
        <v>0</v>
      </c>
      <c r="L13" s="34">
        <v>0</v>
      </c>
      <c r="M13" s="38">
        <v>0</v>
      </c>
    </row>
    <row r="14" spans="1:13" ht="12.75">
      <c r="A14" s="23" t="s">
        <v>8</v>
      </c>
      <c r="B14" s="75">
        <f>(2146135815.3+0)/1000</f>
        <v>2146136</v>
      </c>
      <c r="C14" s="76">
        <f>(2014427166.81+0)/1000</f>
        <v>2014427</v>
      </c>
      <c r="D14" s="52">
        <v>2643181</v>
      </c>
      <c r="E14" s="53">
        <v>1664883</v>
      </c>
      <c r="F14" s="52">
        <v>2229366</v>
      </c>
      <c r="G14" s="54">
        <v>1569668</v>
      </c>
      <c r="H14" s="34">
        <v>0</v>
      </c>
      <c r="I14" s="34">
        <v>0</v>
      </c>
      <c r="J14" s="34">
        <v>0</v>
      </c>
      <c r="K14" s="37">
        <v>0</v>
      </c>
      <c r="L14" s="34">
        <v>0</v>
      </c>
      <c r="M14" s="38">
        <v>0</v>
      </c>
    </row>
    <row r="15" spans="1:13" ht="12.75">
      <c r="A15" s="23" t="s">
        <v>3</v>
      </c>
      <c r="B15" s="77">
        <f>19336884.09/1000</f>
        <v>19337</v>
      </c>
      <c r="C15" s="74">
        <f>24399543.45/1000</f>
        <v>24400</v>
      </c>
      <c r="D15" s="55">
        <v>21055</v>
      </c>
      <c r="E15" s="50">
        <v>34772</v>
      </c>
      <c r="F15" s="55">
        <v>2387</v>
      </c>
      <c r="G15" s="51">
        <v>2658</v>
      </c>
      <c r="H15" s="34">
        <v>0</v>
      </c>
      <c r="I15" s="34">
        <v>0</v>
      </c>
      <c r="J15" s="34">
        <v>0</v>
      </c>
      <c r="K15" s="37">
        <v>0</v>
      </c>
      <c r="L15" s="34">
        <v>0</v>
      </c>
      <c r="M15" s="38">
        <v>0</v>
      </c>
    </row>
    <row r="16" spans="1:13" ht="12.75">
      <c r="A16" s="30" t="s">
        <v>28</v>
      </c>
      <c r="B16" s="75"/>
      <c r="C16" s="78"/>
      <c r="D16" s="52"/>
      <c r="E16" s="56"/>
      <c r="F16" s="52"/>
      <c r="G16" s="57"/>
      <c r="H16" s="35"/>
      <c r="I16" s="35"/>
      <c r="J16" s="35"/>
      <c r="K16" s="39"/>
      <c r="L16" s="35"/>
      <c r="M16" s="40"/>
    </row>
    <row r="17" spans="1:13" ht="12.75">
      <c r="A17" s="23" t="s">
        <v>14</v>
      </c>
      <c r="B17" s="77">
        <f>(1973905798.69+0)/1000</f>
        <v>1973906</v>
      </c>
      <c r="C17" s="77">
        <f>(25817447.04+0)/1000</f>
        <v>25817</v>
      </c>
      <c r="D17" s="55">
        <v>1940577</v>
      </c>
      <c r="E17" s="55">
        <v>25089</v>
      </c>
      <c r="F17" s="55">
        <v>1425556</v>
      </c>
      <c r="G17" s="58">
        <v>18270</v>
      </c>
      <c r="H17" s="34">
        <v>0.8</v>
      </c>
      <c r="I17" s="34">
        <v>2</v>
      </c>
      <c r="J17" s="34">
        <v>0.81</v>
      </c>
      <c r="K17" s="37">
        <v>2</v>
      </c>
      <c r="L17" s="34">
        <v>1</v>
      </c>
      <c r="M17" s="38">
        <v>2</v>
      </c>
    </row>
    <row r="18" spans="1:13" ht="12.75">
      <c r="A18" s="23" t="s">
        <v>8</v>
      </c>
      <c r="B18" s="75">
        <f>(156832183.88+0)/1000</f>
        <v>156832</v>
      </c>
      <c r="C18" s="79">
        <f>(108498125.26+0)/1000</f>
        <v>108498</v>
      </c>
      <c r="D18" s="52">
        <v>161914</v>
      </c>
      <c r="E18" s="59">
        <v>90207</v>
      </c>
      <c r="F18" s="52">
        <v>279114</v>
      </c>
      <c r="G18" s="60">
        <v>74711</v>
      </c>
      <c r="H18" s="34">
        <v>1.66</v>
      </c>
      <c r="I18" s="34">
        <v>0.32</v>
      </c>
      <c r="J18" s="34">
        <v>1.59</v>
      </c>
      <c r="K18" s="37">
        <v>0.33</v>
      </c>
      <c r="L18" s="36">
        <v>1</v>
      </c>
      <c r="M18" s="38">
        <v>0</v>
      </c>
    </row>
    <row r="19" spans="1:13" ht="12.75">
      <c r="A19" s="23" t="s">
        <v>3</v>
      </c>
      <c r="B19" s="77">
        <f>0/1000</f>
        <v>0</v>
      </c>
      <c r="C19" s="74">
        <f>0/1000</f>
        <v>0</v>
      </c>
      <c r="D19" s="55">
        <v>0</v>
      </c>
      <c r="E19" s="50">
        <v>0</v>
      </c>
      <c r="F19" s="55">
        <v>0</v>
      </c>
      <c r="G19" s="51">
        <v>0</v>
      </c>
      <c r="H19" s="34">
        <v>0</v>
      </c>
      <c r="I19" s="34">
        <v>0</v>
      </c>
      <c r="J19" s="34">
        <v>0</v>
      </c>
      <c r="K19" s="37">
        <v>0</v>
      </c>
      <c r="L19" s="34">
        <v>0</v>
      </c>
      <c r="M19" s="38">
        <v>0</v>
      </c>
    </row>
    <row r="20" spans="1:13" ht="12.75">
      <c r="A20" s="30" t="s">
        <v>12</v>
      </c>
      <c r="B20" s="75"/>
      <c r="C20" s="76"/>
      <c r="D20" s="52"/>
      <c r="E20" s="53"/>
      <c r="F20" s="52"/>
      <c r="G20" s="54"/>
      <c r="H20" s="35"/>
      <c r="I20" s="35"/>
      <c r="J20" s="35"/>
      <c r="K20" s="39"/>
      <c r="L20" s="35"/>
      <c r="M20" s="40"/>
    </row>
    <row r="21" spans="1:13" ht="12.75">
      <c r="A21" s="23" t="s">
        <v>14</v>
      </c>
      <c r="B21" s="77">
        <f>(1403938.88+1454299.34+0)/1000</f>
        <v>2858</v>
      </c>
      <c r="C21" s="74">
        <f>(269145792.11+148207519.44)/1000</f>
        <v>417353</v>
      </c>
      <c r="D21" s="55">
        <v>2910</v>
      </c>
      <c r="E21" s="50">
        <v>421805</v>
      </c>
      <c r="F21" s="55">
        <v>373</v>
      </c>
      <c r="G21" s="51">
        <v>236270</v>
      </c>
      <c r="H21" s="34">
        <v>0</v>
      </c>
      <c r="I21" s="34">
        <v>0</v>
      </c>
      <c r="J21" s="34">
        <v>0</v>
      </c>
      <c r="K21" s="37">
        <v>0</v>
      </c>
      <c r="L21" s="34">
        <v>0</v>
      </c>
      <c r="M21" s="38">
        <v>0</v>
      </c>
    </row>
    <row r="22" spans="1:13" ht="12.75">
      <c r="A22" s="23" t="s">
        <v>8</v>
      </c>
      <c r="B22" s="75">
        <f>13339207.19/1000</f>
        <v>13339</v>
      </c>
      <c r="C22" s="78">
        <f>17554832.43/1000-9270</f>
        <v>8285</v>
      </c>
      <c r="D22" s="52">
        <v>12526</v>
      </c>
      <c r="E22" s="56">
        <v>9184</v>
      </c>
      <c r="F22" s="52">
        <v>20524</v>
      </c>
      <c r="G22" s="57">
        <v>27400</v>
      </c>
      <c r="H22" s="34">
        <v>0</v>
      </c>
      <c r="I22" s="34">
        <v>0</v>
      </c>
      <c r="J22" s="34">
        <v>0</v>
      </c>
      <c r="K22" s="37">
        <v>0</v>
      </c>
      <c r="L22" s="34">
        <v>0</v>
      </c>
      <c r="M22" s="38">
        <v>0</v>
      </c>
    </row>
    <row r="23" spans="1:13" ht="12.75">
      <c r="A23" s="23" t="s">
        <v>3</v>
      </c>
      <c r="B23" s="80">
        <f>0/1000</f>
        <v>0</v>
      </c>
      <c r="C23" s="76">
        <f>0/1000</f>
        <v>0</v>
      </c>
      <c r="D23" s="80">
        <v>0</v>
      </c>
      <c r="E23" s="53">
        <v>0</v>
      </c>
      <c r="F23" s="58">
        <v>0</v>
      </c>
      <c r="G23" s="54">
        <v>0</v>
      </c>
      <c r="H23" s="34">
        <v>0</v>
      </c>
      <c r="I23" s="34">
        <v>0</v>
      </c>
      <c r="J23" s="34">
        <v>0</v>
      </c>
      <c r="K23" s="37">
        <v>0</v>
      </c>
      <c r="L23" s="34">
        <v>0</v>
      </c>
      <c r="M23" s="38">
        <v>0</v>
      </c>
    </row>
    <row r="24" spans="1:13" ht="12.75">
      <c r="A24" s="31" t="s">
        <v>16</v>
      </c>
      <c r="B24" s="75"/>
      <c r="C24" s="81"/>
      <c r="D24" s="75"/>
      <c r="E24" s="61"/>
      <c r="F24" s="52"/>
      <c r="G24" s="62"/>
      <c r="H24" s="35"/>
      <c r="I24" s="35"/>
      <c r="J24" s="35"/>
      <c r="K24" s="39"/>
      <c r="L24" s="35"/>
      <c r="M24" s="40"/>
    </row>
    <row r="25" spans="1:13" ht="12.75">
      <c r="A25" s="23" t="s">
        <v>14</v>
      </c>
      <c r="B25" s="77">
        <f>(5497435558.21+287885376.76)/1000</f>
        <v>5785321</v>
      </c>
      <c r="C25" s="74">
        <f>(4614593204.32+347740708.049999)/1000</f>
        <v>4962334</v>
      </c>
      <c r="D25" s="55">
        <v>5878015</v>
      </c>
      <c r="E25" s="50">
        <v>4926588</v>
      </c>
      <c r="F25" s="55">
        <v>5305791</v>
      </c>
      <c r="G25" s="51">
        <v>4833716</v>
      </c>
      <c r="H25" s="34">
        <v>4.88</v>
      </c>
      <c r="I25" s="34">
        <v>1.01</v>
      </c>
      <c r="J25" s="34">
        <v>4.88</v>
      </c>
      <c r="K25" s="37">
        <v>1</v>
      </c>
      <c r="L25" s="34">
        <v>5</v>
      </c>
      <c r="M25" s="38">
        <v>1</v>
      </c>
    </row>
    <row r="26" spans="1:13" ht="12.75">
      <c r="A26" s="32" t="s">
        <v>8</v>
      </c>
      <c r="B26" s="75">
        <f>605119039.33/1000-1573</f>
        <v>603546</v>
      </c>
      <c r="C26" s="78">
        <f>338357179.91/1000-79840</f>
        <v>258517</v>
      </c>
      <c r="D26" s="52">
        <v>649286</v>
      </c>
      <c r="E26" s="56">
        <v>230423</v>
      </c>
      <c r="F26" s="52">
        <v>706201</v>
      </c>
      <c r="G26" s="57">
        <v>370139</v>
      </c>
      <c r="H26" s="34">
        <v>4.72</v>
      </c>
      <c r="I26" s="34">
        <v>1.98</v>
      </c>
      <c r="J26" s="34">
        <v>4.65</v>
      </c>
      <c r="K26" s="37">
        <v>1.97</v>
      </c>
      <c r="L26" s="34">
        <v>4</v>
      </c>
      <c r="M26" s="38">
        <v>2</v>
      </c>
    </row>
    <row r="27" spans="1:13" ht="12.75">
      <c r="A27" s="23" t="s">
        <v>3</v>
      </c>
      <c r="B27" s="77">
        <f>0/1000</f>
        <v>0</v>
      </c>
      <c r="C27" s="74">
        <f>0/1000</f>
        <v>0</v>
      </c>
      <c r="D27" s="55">
        <v>0</v>
      </c>
      <c r="E27" s="50">
        <v>0</v>
      </c>
      <c r="F27" s="55">
        <v>0</v>
      </c>
      <c r="G27" s="51">
        <v>0</v>
      </c>
      <c r="H27" s="34">
        <v>0</v>
      </c>
      <c r="I27" s="34">
        <v>0</v>
      </c>
      <c r="J27" s="34">
        <v>0</v>
      </c>
      <c r="K27" s="37">
        <v>0</v>
      </c>
      <c r="L27" s="34">
        <v>0</v>
      </c>
      <c r="M27" s="38">
        <v>0</v>
      </c>
    </row>
    <row r="28" spans="1:13" ht="12.75">
      <c r="A28" s="30" t="s">
        <v>22</v>
      </c>
      <c r="B28" s="75"/>
      <c r="C28" s="81"/>
      <c r="D28" s="63"/>
      <c r="E28" s="64"/>
      <c r="F28" s="64"/>
      <c r="G28" s="65"/>
      <c r="H28" s="36"/>
      <c r="I28" s="36"/>
      <c r="J28" s="36"/>
      <c r="K28" s="41"/>
      <c r="L28" s="36"/>
      <c r="M28" s="40"/>
    </row>
    <row r="29" spans="1:13" ht="12.75">
      <c r="A29" s="23" t="s">
        <v>14</v>
      </c>
      <c r="B29" s="77">
        <f aca="true" t="shared" si="0" ref="B29:C31">B13+B17+B21+B25</f>
        <v>8229320</v>
      </c>
      <c r="C29" s="74">
        <f t="shared" si="0"/>
        <v>7157284</v>
      </c>
      <c r="D29" s="66">
        <v>8245865</v>
      </c>
      <c r="E29" s="66">
        <v>7014434</v>
      </c>
      <c r="F29" s="66">
        <v>7098055</v>
      </c>
      <c r="G29" s="67">
        <v>6282783</v>
      </c>
      <c r="H29" s="34">
        <f aca="true" t="shared" si="1" ref="H29:I31">IF(B29=0,0,(B13*H13+B17*H17+B21*H21+B25*H25)/B29)</f>
        <v>3.62</v>
      </c>
      <c r="I29" s="34">
        <f t="shared" si="1"/>
        <v>0.71</v>
      </c>
      <c r="J29" s="34">
        <v>3.67</v>
      </c>
      <c r="K29" s="37">
        <v>0.71</v>
      </c>
      <c r="L29" s="34">
        <v>3.94</v>
      </c>
      <c r="M29" s="38">
        <v>0.78</v>
      </c>
    </row>
    <row r="30" spans="1:13" ht="12.75">
      <c r="A30" s="23" t="s">
        <v>8</v>
      </c>
      <c r="B30" s="75">
        <f t="shared" si="0"/>
        <v>2919853</v>
      </c>
      <c r="C30" s="82">
        <f t="shared" si="0"/>
        <v>2389727</v>
      </c>
      <c r="D30" s="68">
        <v>3466907</v>
      </c>
      <c r="E30" s="68">
        <v>1994697</v>
      </c>
      <c r="F30" s="68">
        <v>3235205</v>
      </c>
      <c r="G30" s="69">
        <v>2041918</v>
      </c>
      <c r="H30" s="43">
        <f t="shared" si="1"/>
        <v>1.06</v>
      </c>
      <c r="I30" s="43">
        <f t="shared" si="1"/>
        <v>0.23</v>
      </c>
      <c r="J30" s="43">
        <v>0.95</v>
      </c>
      <c r="K30" s="44">
        <v>0.24</v>
      </c>
      <c r="L30" s="43">
        <v>0.96</v>
      </c>
      <c r="M30" s="45">
        <v>0.36</v>
      </c>
    </row>
    <row r="31" spans="1:13" ht="12.75">
      <c r="A31" s="24" t="s">
        <v>3</v>
      </c>
      <c r="B31" s="83">
        <f t="shared" si="0"/>
        <v>19337</v>
      </c>
      <c r="C31" s="84">
        <f t="shared" si="0"/>
        <v>24400</v>
      </c>
      <c r="D31" s="70">
        <v>21055</v>
      </c>
      <c r="E31" s="71">
        <v>34772</v>
      </c>
      <c r="F31" s="72">
        <v>2387</v>
      </c>
      <c r="G31" s="72">
        <v>2658</v>
      </c>
      <c r="H31" s="46">
        <f t="shared" si="1"/>
        <v>0</v>
      </c>
      <c r="I31" s="46">
        <f t="shared" si="1"/>
        <v>0</v>
      </c>
      <c r="J31" s="46">
        <v>0</v>
      </c>
      <c r="K31" s="47">
        <v>0</v>
      </c>
      <c r="L31" s="46">
        <v>0</v>
      </c>
      <c r="M31" s="48">
        <v>0</v>
      </c>
    </row>
    <row r="32" spans="1:3" ht="12.75">
      <c r="A32" s="3"/>
      <c r="B32" s="85"/>
      <c r="C32" s="86"/>
    </row>
    <row r="33" ht="12.75">
      <c r="A33" s="25" t="s">
        <v>7</v>
      </c>
    </row>
    <row r="34" spans="1:9" s="102" customFormat="1" ht="34.5" customHeight="1">
      <c r="A34" s="103" t="s">
        <v>17</v>
      </c>
      <c r="B34" s="103"/>
      <c r="C34" s="103"/>
      <c r="D34" s="103"/>
      <c r="E34" s="103"/>
      <c r="F34" s="103"/>
      <c r="G34" s="103"/>
      <c r="H34" s="103"/>
      <c r="I34" s="103"/>
    </row>
    <row r="35" ht="12.75">
      <c r="A35" s="25" t="s">
        <v>24</v>
      </c>
    </row>
    <row r="36" ht="12.75">
      <c r="A36" s="25" t="s">
        <v>27</v>
      </c>
    </row>
    <row r="37" ht="12.75">
      <c r="A37" s="3"/>
    </row>
    <row r="38" ht="12.75">
      <c r="A38" s="3" t="s">
        <v>5</v>
      </c>
    </row>
    <row r="39" ht="12.75">
      <c r="A39" s="3" t="s">
        <v>20</v>
      </c>
    </row>
    <row r="40" ht="12.75">
      <c r="A40" s="3"/>
    </row>
    <row r="41" ht="12.75">
      <c r="A41" s="3" t="s">
        <v>0</v>
      </c>
    </row>
    <row r="42" spans="1:2" ht="12.75">
      <c r="A42" s="3" t="s">
        <v>15</v>
      </c>
      <c r="B42" s="87">
        <v>43938</v>
      </c>
    </row>
    <row r="43" ht="12.75">
      <c r="A43" s="3"/>
    </row>
    <row r="44" ht="12.75">
      <c r="A44" s="3"/>
    </row>
  </sheetData>
  <sheetProtection/>
  <mergeCells count="13">
    <mergeCell ref="D9:E9"/>
    <mergeCell ref="B8:G8"/>
    <mergeCell ref="A34:I34"/>
    <mergeCell ref="L9:M9"/>
    <mergeCell ref="H8:M8"/>
    <mergeCell ref="J9:K9"/>
    <mergeCell ref="A3:M3"/>
    <mergeCell ref="A4:M4"/>
    <mergeCell ref="A6:M6"/>
    <mergeCell ref="A8:A10"/>
    <mergeCell ref="B9:C9"/>
    <mergeCell ref="F9:G9"/>
    <mergeCell ref="H9:I9"/>
  </mergeCells>
  <printOptions horizontalCentered="1"/>
  <pageMargins left="0" right="0" top="0" bottom="0" header="0.5118110236220472" footer="0.5118110236220472"/>
  <pageSetup horizontalDpi="300" verticalDpi="300" orientation="landscape" paperSize="9" scale="86"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6"/>
      <c r="B2" s="26"/>
      <c r="C2" s="26"/>
      <c r="D2" s="26"/>
    </row>
    <row r="3" spans="1:4" ht="12.75">
      <c r="A3" s="26"/>
      <c r="B3" s="26"/>
      <c r="C3" s="26"/>
      <c r="D3" s="26"/>
    </row>
    <row r="4" spans="1:4" ht="12.75">
      <c r="A4" s="26"/>
      <c r="B4" s="26"/>
      <c r="C4" s="26"/>
      <c r="D4" s="26"/>
    </row>
    <row r="5" spans="1:4" ht="12.75">
      <c r="A5" s="26"/>
      <c r="B5" s="26"/>
      <c r="C5" s="26"/>
      <c r="D5" s="26"/>
    </row>
    <row r="6" spans="1:4" ht="12.75">
      <c r="A6" s="26"/>
      <c r="B6" s="26"/>
      <c r="C6" s="26"/>
      <c r="D6" s="26"/>
    </row>
    <row r="7" spans="1:4" ht="12.75">
      <c r="A7" s="26"/>
      <c r="B7" s="26"/>
      <c r="C7" s="26"/>
      <c r="D7" s="26"/>
    </row>
    <row r="8" spans="1:4" ht="12.75">
      <c r="A8" s="26"/>
      <c r="B8" s="26"/>
      <c r="C8" s="26"/>
      <c r="D8" s="26"/>
    </row>
    <row r="9" spans="1:4" ht="12.75">
      <c r="A9" s="26"/>
      <c r="B9" s="26"/>
      <c r="C9" s="26"/>
      <c r="D9" s="26"/>
    </row>
    <row r="10" spans="1:4" ht="12.75">
      <c r="A10" s="26"/>
      <c r="B10" s="26"/>
      <c r="C10" s="26"/>
      <c r="D10" s="26"/>
    </row>
    <row r="11" spans="1:4" ht="12.75">
      <c r="A11" s="26"/>
      <c r="B11" s="26"/>
      <c r="C11" s="26"/>
      <c r="D11" s="26"/>
    </row>
    <row r="12" spans="1:4" ht="12.75">
      <c r="A12" s="26"/>
      <c r="B12" s="26"/>
      <c r="C12" s="26"/>
      <c r="D12" s="26"/>
    </row>
    <row r="13" spans="1:7" ht="12.75">
      <c r="A13" s="42">
        <v>0</v>
      </c>
      <c r="B13" s="42">
        <v>0</v>
      </c>
      <c r="C13" s="42">
        <v>0</v>
      </c>
      <c r="D13" s="42">
        <v>0</v>
      </c>
      <c r="E13" s="42">
        <v>0</v>
      </c>
      <c r="F13" s="42">
        <v>0</v>
      </c>
      <c r="G13" s="42">
        <v>1524911372</v>
      </c>
    </row>
    <row r="14" spans="1:7" ht="12.75">
      <c r="A14" s="42">
        <v>0</v>
      </c>
      <c r="B14" s="42">
        <v>0</v>
      </c>
      <c r="C14" s="42">
        <v>0</v>
      </c>
      <c r="D14" s="42">
        <v>0</v>
      </c>
      <c r="E14" s="42">
        <v>0</v>
      </c>
      <c r="F14" s="42">
        <v>0</v>
      </c>
      <c r="G14" s="42">
        <v>1797728650</v>
      </c>
    </row>
    <row r="15" spans="1:7" ht="12.75">
      <c r="A15" s="42">
        <v>0</v>
      </c>
      <c r="B15" s="42">
        <v>0</v>
      </c>
      <c r="C15" s="42">
        <v>0</v>
      </c>
      <c r="D15" s="42">
        <v>0</v>
      </c>
      <c r="E15" s="42">
        <v>0</v>
      </c>
      <c r="F15" s="42">
        <v>0</v>
      </c>
      <c r="G15" s="42">
        <v>2050771</v>
      </c>
    </row>
    <row r="16" spans="1:7" ht="12.75">
      <c r="A16" s="42"/>
      <c r="B16" s="42"/>
      <c r="C16" s="42"/>
      <c r="D16" s="42"/>
      <c r="E16" s="42"/>
      <c r="F16" s="42"/>
      <c r="G16" s="42"/>
    </row>
    <row r="17" spans="1:7" s="33" customFormat="1" ht="12.75">
      <c r="A17" s="42">
        <v>1579267231</v>
      </c>
      <c r="B17" s="42">
        <v>51634894</v>
      </c>
      <c r="C17" s="42">
        <v>1580015153</v>
      </c>
      <c r="D17" s="42">
        <v>50177730</v>
      </c>
      <c r="E17" s="42">
        <v>1456391993</v>
      </c>
      <c r="F17" s="42">
        <v>49556740</v>
      </c>
      <c r="G17" s="42">
        <v>24778370</v>
      </c>
    </row>
    <row r="18" spans="1:7" ht="12.75">
      <c r="A18" s="42">
        <v>259957954</v>
      </c>
      <c r="B18" s="42">
        <v>34810736</v>
      </c>
      <c r="C18" s="42">
        <v>258145881</v>
      </c>
      <c r="D18" s="42">
        <v>29734011</v>
      </c>
      <c r="E18" s="42">
        <v>168639470</v>
      </c>
      <c r="F18" s="42">
        <v>26527883</v>
      </c>
      <c r="G18" s="42">
        <v>61526725</v>
      </c>
    </row>
    <row r="19" spans="1:7" ht="12.75">
      <c r="A19" s="42">
        <v>0</v>
      </c>
      <c r="B19" s="42">
        <v>0</v>
      </c>
      <c r="C19" s="42">
        <v>0</v>
      </c>
      <c r="D19" s="42">
        <v>0</v>
      </c>
      <c r="E19" s="42">
        <v>0</v>
      </c>
      <c r="F19" s="42">
        <v>0</v>
      </c>
      <c r="G19" s="42">
        <v>0</v>
      </c>
    </row>
    <row r="20" spans="1:7" ht="12.75">
      <c r="A20" s="42"/>
      <c r="B20" s="42"/>
      <c r="C20" s="42"/>
      <c r="D20" s="42"/>
      <c r="E20" s="42"/>
      <c r="F20" s="42"/>
      <c r="G20" s="42"/>
    </row>
    <row r="21" spans="1:7" ht="12.75">
      <c r="A21" s="42">
        <v>0</v>
      </c>
      <c r="B21" s="42">
        <v>0</v>
      </c>
      <c r="C21" s="42">
        <v>0</v>
      </c>
      <c r="D21" s="42">
        <v>0</v>
      </c>
      <c r="E21" s="42">
        <v>0</v>
      </c>
      <c r="F21" s="42">
        <v>0</v>
      </c>
      <c r="G21" s="42">
        <v>523798505</v>
      </c>
    </row>
    <row r="22" spans="1:7" ht="12.75">
      <c r="A22" s="42">
        <v>0</v>
      </c>
      <c r="B22" s="42">
        <v>0</v>
      </c>
      <c r="C22" s="42">
        <v>0</v>
      </c>
      <c r="D22" s="42">
        <v>0</v>
      </c>
      <c r="E22" s="42">
        <v>0</v>
      </c>
      <c r="F22" s="42">
        <v>0</v>
      </c>
      <c r="G22" s="42">
        <v>38041224</v>
      </c>
    </row>
    <row r="23" spans="1:7" ht="12.75">
      <c r="A23" s="42">
        <v>0</v>
      </c>
      <c r="B23" s="42">
        <v>0</v>
      </c>
      <c r="C23" s="42">
        <v>0</v>
      </c>
      <c r="D23" s="42">
        <v>0</v>
      </c>
      <c r="E23" s="42">
        <v>0</v>
      </c>
      <c r="F23" s="42">
        <v>0</v>
      </c>
      <c r="G23" s="42">
        <v>0</v>
      </c>
    </row>
    <row r="24" spans="1:7" ht="12.75">
      <c r="A24" s="42"/>
      <c r="B24" s="42"/>
      <c r="C24" s="42"/>
      <c r="D24" s="42"/>
      <c r="E24" s="42"/>
      <c r="F24" s="42"/>
      <c r="G24" s="42"/>
    </row>
    <row r="25" spans="1:7" s="33" customFormat="1" ht="12.75">
      <c r="A25" s="42">
        <v>28227658549</v>
      </c>
      <c r="B25" s="42">
        <v>5024389673</v>
      </c>
      <c r="C25" s="42">
        <v>28665060258</v>
      </c>
      <c r="D25" s="42">
        <v>4937948107</v>
      </c>
      <c r="E25" s="42">
        <v>27407949702</v>
      </c>
      <c r="F25" s="42">
        <v>4683589819</v>
      </c>
      <c r="G25" s="42">
        <v>4718123488</v>
      </c>
    </row>
    <row r="26" spans="1:7" ht="12.75">
      <c r="A26" s="42">
        <v>2855525915</v>
      </c>
      <c r="B26" s="42">
        <v>669240531</v>
      </c>
      <c r="C26" s="42">
        <v>3027342069</v>
      </c>
      <c r="D26" s="42">
        <v>612153083</v>
      </c>
      <c r="E26" s="42">
        <v>2909940444</v>
      </c>
      <c r="F26" s="42">
        <v>530564065</v>
      </c>
      <c r="G26" s="42">
        <v>279759060</v>
      </c>
    </row>
    <row r="27" spans="1:7" ht="12.75">
      <c r="A27" s="42">
        <v>0</v>
      </c>
      <c r="B27" s="42">
        <v>0</v>
      </c>
      <c r="C27" s="42">
        <v>0</v>
      </c>
      <c r="D27" s="42">
        <v>0</v>
      </c>
      <c r="E27" s="42">
        <v>0</v>
      </c>
      <c r="F27" s="42">
        <v>0</v>
      </c>
      <c r="G27" s="42">
        <v>0</v>
      </c>
    </row>
    <row r="28" ht="12.75">
      <c r="A28" s="26"/>
    </row>
    <row r="29" ht="12.75">
      <c r="A29" s="26"/>
    </row>
    <row r="30" ht="12.75">
      <c r="A30" s="26"/>
    </row>
    <row r="31" ht="12.75">
      <c r="A31" s="26"/>
    </row>
    <row r="32" ht="12.75">
      <c r="A32" s="26"/>
    </row>
    <row r="33" ht="12.75">
      <c r="A33" s="26"/>
    </row>
    <row r="34" ht="12.75">
      <c r="A34" s="26"/>
    </row>
    <row r="35" ht="12.75">
      <c r="A35" s="26"/>
    </row>
    <row r="36" ht="12.75">
      <c r="A36" s="26"/>
    </row>
    <row r="37" ht="12.75">
      <c r="A37" s="26"/>
    </row>
    <row r="38" ht="12.75">
      <c r="A38" s="26"/>
    </row>
    <row r="39" ht="12.75">
      <c r="A39" s="26"/>
    </row>
    <row r="40" ht="12.75">
      <c r="A40" s="26"/>
    </row>
    <row r="41" ht="12.75">
      <c r="A41" s="26"/>
    </row>
    <row r="42" ht="12.75">
      <c r="A42" s="26"/>
    </row>
    <row r="43" ht="12.75">
      <c r="A43" s="26"/>
    </row>
    <row r="44" spans="1:3" ht="12.75">
      <c r="A44" s="26"/>
      <c r="B44">
        <v>0</v>
      </c>
      <c r="C44">
        <v>2858238.22</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milano</dc:creator>
  <cp:keywords/>
  <dc:description/>
  <cp:lastModifiedBy>Пользователь Windows</cp:lastModifiedBy>
  <cp:lastPrinted>2020-04-22T12:26:10Z</cp:lastPrinted>
  <dcterms:modified xsi:type="dcterms:W3CDTF">2020-04-22T12:26:23Z</dcterms:modified>
  <cp:category/>
  <cp:version/>
  <cp:contentType/>
  <cp:contentStatus/>
</cp:coreProperties>
</file>