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2" sheetId="2" r:id="rId2"/>
  </sheets>
  <definedNames/>
  <calcPr fullCalcOnLoad="1" fullPrecision="0"/>
</workbook>
</file>

<file path=xl/sharedStrings.xml><?xml version="1.0" encoding="utf-8"?>
<sst xmlns="http://schemas.openxmlformats.org/spreadsheetml/2006/main" count="55" uniqueCount="31">
  <si>
    <t>la situatia   31.05.2021</t>
  </si>
  <si>
    <t>Executorul si numarul telefonului      O. Tabirta  022 30-32-85</t>
  </si>
  <si>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</si>
  <si>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</si>
  <si>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</si>
  <si>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</si>
  <si>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</si>
  <si>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</si>
  <si>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</si>
  <si>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</si>
  <si>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</si>
  <si>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</si>
  <si>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</si>
  <si>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</si>
  <si>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</si>
  <si>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</si>
  <si>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</si>
  <si>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</si>
  <si>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</si>
  <si>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</si>
  <si>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</si>
  <si>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</si>
  <si>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</si>
  <si>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</si>
  <si>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</si>
  <si>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</si>
  <si>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</si>
  <si>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</si>
  <si>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Giorgi Shagidze</t>
  </si>
  <si>
    <t xml:space="preserve">*La aceasta categorie se includ de asemenea depozitele bugetului Republicii Moldova si ale bugetelor locale, ale bancilor, </t>
  </si>
  <si>
    <t>institutiilor financiare nebancare si ale altor persoane fizice care practica activitate de intreprinzator sau alt gen deactivitate etc.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</si>
</sst>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* _-#,##0\ &quot;Lei&quot;;* \-#,##0\ &quot;Lei&quot;;* _-&quot;-&quot;\ &quot;Lei&quot;;@"/>
    <numFmt numFmtId="173" formatCode="* #,##0;* \-#,##0;* &quot;-&quot;;@"/>
    <numFmt numFmtId="174" formatCode="* _-#,##0.00\ &quot;Lei&quot;;* \-#,##0.00\ &quot;Lei&quot;;* _-&quot;-&quot;??\ &quot;Lei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&quot;$&quot;#,##0;* \-&quot;$&quot;#,##0;* _-&quot;$&quot;&quot;-&quot;;@"/>
    <numFmt numFmtId="181" formatCode="* _-&quot;$&quot;#,##0.00;* \-&quot;$&quot;#,##0.00;* _-&quot;$&quot;&quot;-&quot;??;@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#0.00"/>
    <numFmt numFmtId="191" formatCode="#0.0"/>
    <numFmt numFmtId="192" formatCode="#0"/>
    <numFmt numFmtId="193" formatCode="#0.0000000000000000"/>
    <numFmt numFmtId="194" formatCode="#0.000000000000000"/>
    <numFmt numFmtId="195" formatCode="#0.00000000000000"/>
    <numFmt numFmtId="196" formatCode="#0.0000000000000"/>
    <numFmt numFmtId="197" formatCode="#0.000000000000"/>
    <numFmt numFmtId="198" formatCode="#0.00000000000"/>
    <numFmt numFmtId="199" formatCode="#0.00000000000000000"/>
    <numFmt numFmtId="200" formatCode="#0.000000000000000000"/>
    <numFmt numFmtId="201" formatCode="#0.0000000000000000000"/>
    <numFmt numFmtId="202" formatCode="#0.00000000000000000000"/>
    <numFmt numFmtId="203" formatCode="#0.000000000000000000000"/>
    <numFmt numFmtId="204" formatCode="0.0E+00"/>
    <numFmt numFmtId="205" formatCode="0.E+00"/>
    <numFmt numFmtId="20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92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 wrapText="1"/>
      <protection/>
    </xf>
    <xf numFmtId="3" fontId="4" fillId="33" borderId="38" xfId="0" applyNumberFormat="1" applyFont="1" applyFill="1" applyBorder="1" applyAlignment="1" applyProtection="1">
      <alignment/>
      <protection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33" borderId="41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2" fontId="4" fillId="33" borderId="31" xfId="0" applyNumberFormat="1" applyFont="1" applyFill="1" applyBorder="1" applyAlignment="1" applyProtection="1">
      <alignment/>
      <protection/>
    </xf>
    <xf numFmtId="2" fontId="4" fillId="33" borderId="16" xfId="0" applyNumberFormat="1" applyFont="1" applyFill="1" applyBorder="1" applyAlignment="1" applyProtection="1">
      <alignment/>
      <protection/>
    </xf>
    <xf numFmtId="2" fontId="4" fillId="33" borderId="25" xfId="0" applyNumberFormat="1" applyFont="1" applyFill="1" applyBorder="1" applyAlignment="1" applyProtection="1">
      <alignment/>
      <protection/>
    </xf>
    <xf numFmtId="2" fontId="4" fillId="33" borderId="17" xfId="0" applyNumberFormat="1" applyFont="1" applyFill="1" applyBorder="1" applyAlignment="1" applyProtection="1">
      <alignment/>
      <protection/>
    </xf>
    <xf numFmtId="2" fontId="4" fillId="33" borderId="35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22">
      <selection activeCell="A35" sqref="A35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" customHeight="1">
      <c r="A1" s="3"/>
      <c r="B1" s="3"/>
      <c r="C1" s="3"/>
      <c r="F1" s="3"/>
      <c r="G1" s="3"/>
      <c r="H1" s="3"/>
      <c r="J1" s="3"/>
      <c r="K1" s="28"/>
      <c r="L1" s="3"/>
      <c r="M1" s="3"/>
    </row>
    <row r="2" spans="1:13" ht="12.75">
      <c r="A2" s="3"/>
      <c r="B2" s="3"/>
      <c r="C2" s="3"/>
      <c r="F2" s="3"/>
      <c r="G2" s="3"/>
      <c r="H2" s="3"/>
      <c r="J2" s="3"/>
      <c r="L2" s="3"/>
      <c r="M2" s="3"/>
    </row>
    <row r="3" spans="1:13" ht="12.75">
      <c r="A3" s="99" t="s">
        <v>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2.75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ht="12.75">
      <c r="A5" s="3"/>
    </row>
    <row r="6" spans="1:13" ht="12.75">
      <c r="A6" s="99" t="s">
        <v>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ht="12.75">
      <c r="A7" s="3"/>
    </row>
    <row r="8" spans="1:13" ht="42.75" customHeight="1">
      <c r="A8" s="100" t="s">
        <v>25</v>
      </c>
      <c r="B8" s="94" t="s">
        <v>18</v>
      </c>
      <c r="C8" s="94"/>
      <c r="D8" s="94"/>
      <c r="E8" s="94"/>
      <c r="F8" s="94"/>
      <c r="G8" s="95"/>
      <c r="H8" s="94" t="s">
        <v>19</v>
      </c>
      <c r="I8" s="94"/>
      <c r="J8" s="94"/>
      <c r="K8" s="94"/>
      <c r="L8" s="94"/>
      <c r="M8" s="94"/>
    </row>
    <row r="9" spans="1:13" ht="12.75">
      <c r="A9" s="100"/>
      <c r="B9" s="102" t="s">
        <v>3</v>
      </c>
      <c r="C9" s="103"/>
      <c r="D9" s="93" t="s">
        <v>14</v>
      </c>
      <c r="E9" s="93"/>
      <c r="F9" s="104" t="s">
        <v>24</v>
      </c>
      <c r="G9" s="105"/>
      <c r="H9" s="106" t="s">
        <v>3</v>
      </c>
      <c r="I9" s="106"/>
      <c r="J9" s="98" t="s">
        <v>14</v>
      </c>
      <c r="K9" s="98"/>
      <c r="L9" s="96" t="s">
        <v>24</v>
      </c>
      <c r="M9" s="97"/>
    </row>
    <row r="10" spans="1:13" ht="38.25">
      <c r="A10" s="101"/>
      <c r="B10" s="4" t="s">
        <v>2</v>
      </c>
      <c r="C10" s="5" t="s">
        <v>7</v>
      </c>
      <c r="D10" s="6" t="s">
        <v>2</v>
      </c>
      <c r="E10" s="7" t="s">
        <v>7</v>
      </c>
      <c r="F10" s="6" t="s">
        <v>2</v>
      </c>
      <c r="G10" s="8" t="s">
        <v>7</v>
      </c>
      <c r="H10" s="9" t="s">
        <v>2</v>
      </c>
      <c r="I10" s="10" t="s">
        <v>10</v>
      </c>
      <c r="J10" s="11" t="s">
        <v>2</v>
      </c>
      <c r="K10" s="11" t="s">
        <v>10</v>
      </c>
      <c r="L10" s="12" t="s">
        <v>2</v>
      </c>
      <c r="M10" s="13" t="s">
        <v>10</v>
      </c>
    </row>
    <row r="11" spans="1:13" ht="12.75">
      <c r="A11" s="14" t="s">
        <v>21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12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15</v>
      </c>
      <c r="B13" s="74">
        <f>(2410738778.46+208540.55)/1000</f>
        <v>2410947</v>
      </c>
      <c r="C13" s="75">
        <f>(2758298597.23+0)/1000</f>
        <v>2758299</v>
      </c>
      <c r="D13" s="50">
        <v>2402616</v>
      </c>
      <c r="E13" s="51">
        <v>2709001</v>
      </c>
      <c r="F13" s="50">
        <v>366335</v>
      </c>
      <c r="G13" s="52">
        <v>1194527</v>
      </c>
      <c r="H13" s="87">
        <v>0</v>
      </c>
      <c r="I13" s="87">
        <v>0</v>
      </c>
      <c r="J13" s="35">
        <v>0</v>
      </c>
      <c r="K13" s="38">
        <v>0</v>
      </c>
      <c r="L13" s="35">
        <v>0</v>
      </c>
      <c r="M13" s="39">
        <v>0</v>
      </c>
    </row>
    <row r="14" spans="1:13" ht="12.75">
      <c r="A14" s="23" t="s">
        <v>9</v>
      </c>
      <c r="B14" s="76">
        <f>(3147193573.6+0)/1000</f>
        <v>3147194</v>
      </c>
      <c r="C14" s="77">
        <f>(2447484269.85+0)/1000</f>
        <v>2447484</v>
      </c>
      <c r="D14" s="53">
        <v>2960266</v>
      </c>
      <c r="E14" s="54">
        <v>2206730</v>
      </c>
      <c r="F14" s="53">
        <v>2229366</v>
      </c>
      <c r="G14" s="55">
        <v>1569668</v>
      </c>
      <c r="H14" s="87">
        <v>0</v>
      </c>
      <c r="I14" s="87">
        <v>0</v>
      </c>
      <c r="J14" s="35">
        <v>0</v>
      </c>
      <c r="K14" s="38">
        <v>0</v>
      </c>
      <c r="L14" s="35">
        <v>0</v>
      </c>
      <c r="M14" s="39">
        <v>0</v>
      </c>
    </row>
    <row r="15" spans="1:13" ht="12.75">
      <c r="A15" s="23" t="s">
        <v>4</v>
      </c>
      <c r="B15" s="78">
        <f>975124.43/1000</f>
        <v>975</v>
      </c>
      <c r="C15" s="75">
        <f>14025796.05/1000</f>
        <v>14026</v>
      </c>
      <c r="D15" s="56">
        <v>983</v>
      </c>
      <c r="E15" s="51">
        <v>14486</v>
      </c>
      <c r="F15" s="56">
        <v>2387</v>
      </c>
      <c r="G15" s="52">
        <v>2658</v>
      </c>
      <c r="H15" s="87">
        <v>0</v>
      </c>
      <c r="I15" s="87">
        <v>0</v>
      </c>
      <c r="J15" s="35">
        <v>0</v>
      </c>
      <c r="K15" s="38">
        <v>0</v>
      </c>
      <c r="L15" s="35">
        <v>0</v>
      </c>
      <c r="M15" s="39">
        <v>0</v>
      </c>
    </row>
    <row r="16" spans="1:13" ht="12.75">
      <c r="A16" s="31" t="s">
        <v>27</v>
      </c>
      <c r="B16" s="76"/>
      <c r="C16" s="79"/>
      <c r="D16" s="53"/>
      <c r="E16" s="57"/>
      <c r="F16" s="53"/>
      <c r="G16" s="58"/>
      <c r="H16" s="88"/>
      <c r="I16" s="88"/>
      <c r="J16" s="36"/>
      <c r="K16" s="40"/>
      <c r="L16" s="36"/>
      <c r="M16" s="41"/>
    </row>
    <row r="17" spans="1:13" ht="12.75">
      <c r="A17" s="23" t="s">
        <v>15</v>
      </c>
      <c r="B17" s="78">
        <f>(1232815744.62+0)/1000</f>
        <v>1232816</v>
      </c>
      <c r="C17" s="78">
        <f>(36110087.99+0)/1000</f>
        <v>36110</v>
      </c>
      <c r="D17" s="56">
        <v>1219572</v>
      </c>
      <c r="E17" s="56">
        <v>38218</v>
      </c>
      <c r="F17" s="56">
        <v>1425556</v>
      </c>
      <c r="G17" s="59">
        <v>18270</v>
      </c>
      <c r="H17" s="87">
        <v>1.23</v>
      </c>
      <c r="I17" s="87">
        <v>2</v>
      </c>
      <c r="J17" s="35">
        <v>1.23</v>
      </c>
      <c r="K17" s="38">
        <v>2</v>
      </c>
      <c r="L17" s="35">
        <v>1</v>
      </c>
      <c r="M17" s="39">
        <v>2</v>
      </c>
    </row>
    <row r="18" spans="1:13" ht="12.75">
      <c r="A18" s="23" t="s">
        <v>9</v>
      </c>
      <c r="B18" s="76">
        <f>(282839141.58+0)/1000</f>
        <v>282839</v>
      </c>
      <c r="C18" s="80">
        <f>(400978564.42+0)/1000</f>
        <v>400979</v>
      </c>
      <c r="D18" s="53">
        <v>270405</v>
      </c>
      <c r="E18" s="60">
        <v>424636</v>
      </c>
      <c r="F18" s="53">
        <v>279114</v>
      </c>
      <c r="G18" s="61">
        <v>74711</v>
      </c>
      <c r="H18" s="87">
        <v>1.21</v>
      </c>
      <c r="I18" s="87">
        <v>0.1</v>
      </c>
      <c r="J18" s="35">
        <v>1.25</v>
      </c>
      <c r="K18" s="38">
        <v>0.11</v>
      </c>
      <c r="L18" s="37">
        <v>1</v>
      </c>
      <c r="M18" s="39">
        <v>0</v>
      </c>
    </row>
    <row r="19" spans="1:13" ht="12.75">
      <c r="A19" s="23" t="s">
        <v>4</v>
      </c>
      <c r="B19" s="78">
        <f>0/1000</f>
        <v>0</v>
      </c>
      <c r="C19" s="75">
        <f>0/1000</f>
        <v>0</v>
      </c>
      <c r="D19" s="56">
        <v>0</v>
      </c>
      <c r="E19" s="51">
        <v>0</v>
      </c>
      <c r="F19" s="56">
        <v>0</v>
      </c>
      <c r="G19" s="52">
        <v>0</v>
      </c>
      <c r="H19" s="87">
        <v>0</v>
      </c>
      <c r="I19" s="87">
        <v>0</v>
      </c>
      <c r="J19" s="35">
        <v>0</v>
      </c>
      <c r="K19" s="38">
        <v>0</v>
      </c>
      <c r="L19" s="35">
        <v>0</v>
      </c>
      <c r="M19" s="39">
        <v>0</v>
      </c>
    </row>
    <row r="20" spans="1:13" ht="12.75">
      <c r="A20" s="31" t="s">
        <v>13</v>
      </c>
      <c r="B20" s="76"/>
      <c r="C20" s="77"/>
      <c r="D20" s="53"/>
      <c r="E20" s="54"/>
      <c r="F20" s="53"/>
      <c r="G20" s="55"/>
      <c r="H20" s="88"/>
      <c r="I20" s="88"/>
      <c r="J20" s="36"/>
      <c r="K20" s="40"/>
      <c r="L20" s="36"/>
      <c r="M20" s="41"/>
    </row>
    <row r="21" spans="1:13" ht="12.75">
      <c r="A21" s="23" t="s">
        <v>15</v>
      </c>
      <c r="B21" s="78">
        <f>(748992.62+773077.98+0)/1000</f>
        <v>1522</v>
      </c>
      <c r="C21" s="75">
        <f>(208490195.54+127349222.28)/1000</f>
        <v>335839</v>
      </c>
      <c r="D21" s="56">
        <v>2097</v>
      </c>
      <c r="E21" s="51">
        <v>339813</v>
      </c>
      <c r="F21" s="56">
        <v>373</v>
      </c>
      <c r="G21" s="52">
        <v>236270</v>
      </c>
      <c r="H21" s="87">
        <v>0</v>
      </c>
      <c r="I21" s="87">
        <v>0</v>
      </c>
      <c r="J21" s="35">
        <v>0</v>
      </c>
      <c r="K21" s="38">
        <v>0</v>
      </c>
      <c r="L21" s="35">
        <v>0</v>
      </c>
      <c r="M21" s="39">
        <v>0</v>
      </c>
    </row>
    <row r="22" spans="1:13" ht="12.75">
      <c r="A22" s="23" t="s">
        <v>9</v>
      </c>
      <c r="B22" s="76">
        <f>32517830.15/1000</f>
        <v>32518</v>
      </c>
      <c r="C22" s="79">
        <f>33552765.39/1000-5946</f>
        <v>27607</v>
      </c>
      <c r="D22" s="53">
        <v>28459</v>
      </c>
      <c r="E22" s="57">
        <v>27583</v>
      </c>
      <c r="F22" s="53">
        <v>20524</v>
      </c>
      <c r="G22" s="58">
        <v>27400</v>
      </c>
      <c r="H22" s="87">
        <v>0</v>
      </c>
      <c r="I22" s="87">
        <v>0</v>
      </c>
      <c r="J22" s="35">
        <v>0</v>
      </c>
      <c r="K22" s="38">
        <v>0</v>
      </c>
      <c r="L22" s="35">
        <v>0</v>
      </c>
      <c r="M22" s="39">
        <v>0</v>
      </c>
    </row>
    <row r="23" spans="1:13" ht="12.75">
      <c r="A23" s="23" t="s">
        <v>4</v>
      </c>
      <c r="B23" s="81">
        <f>0/1000</f>
        <v>0</v>
      </c>
      <c r="C23" s="77">
        <f>0/1000</f>
        <v>0</v>
      </c>
      <c r="D23" s="59">
        <v>0</v>
      </c>
      <c r="E23" s="54">
        <v>0</v>
      </c>
      <c r="F23" s="59">
        <v>0</v>
      </c>
      <c r="G23" s="55">
        <v>0</v>
      </c>
      <c r="H23" s="87">
        <v>0</v>
      </c>
      <c r="I23" s="87">
        <v>0</v>
      </c>
      <c r="J23" s="35">
        <v>0</v>
      </c>
      <c r="K23" s="38">
        <v>0</v>
      </c>
      <c r="L23" s="35">
        <v>0</v>
      </c>
      <c r="M23" s="39">
        <v>0</v>
      </c>
    </row>
    <row r="24" spans="1:13" ht="12.75">
      <c r="A24" s="32" t="s">
        <v>17</v>
      </c>
      <c r="B24" s="76"/>
      <c r="C24" s="82"/>
      <c r="D24" s="53"/>
      <c r="E24" s="62"/>
      <c r="F24" s="53"/>
      <c r="G24" s="63"/>
      <c r="H24" s="88"/>
      <c r="I24" s="88"/>
      <c r="J24" s="36"/>
      <c r="K24" s="40"/>
      <c r="L24" s="36"/>
      <c r="M24" s="41"/>
    </row>
    <row r="25" spans="1:13" ht="12.75">
      <c r="A25" s="23" t="s">
        <v>15</v>
      </c>
      <c r="B25" s="78">
        <f>(6155663385.28+126079195.37)/1000</f>
        <v>6281743</v>
      </c>
      <c r="C25" s="75">
        <f>(4575114442.56999+295765886.93)/1000</f>
        <v>4870880</v>
      </c>
      <c r="D25" s="56">
        <v>6273824</v>
      </c>
      <c r="E25" s="51">
        <v>4903141</v>
      </c>
      <c r="F25" s="56">
        <v>5305791</v>
      </c>
      <c r="G25" s="52">
        <v>4833716</v>
      </c>
      <c r="H25" s="87">
        <v>3.56</v>
      </c>
      <c r="I25" s="87">
        <v>0.56</v>
      </c>
      <c r="J25" s="35">
        <v>3.56</v>
      </c>
      <c r="K25" s="38">
        <v>0.56</v>
      </c>
      <c r="L25" s="35">
        <v>5</v>
      </c>
      <c r="M25" s="39">
        <v>1</v>
      </c>
    </row>
    <row r="26" spans="1:13" ht="12.75">
      <c r="A26" s="33" t="s">
        <v>9</v>
      </c>
      <c r="B26" s="76">
        <f>854778591.13/1000-1535</f>
        <v>853244</v>
      </c>
      <c r="C26" s="79">
        <f>331188044.55/1000-59170</f>
        <v>272018</v>
      </c>
      <c r="D26" s="53">
        <v>686036</v>
      </c>
      <c r="E26" s="57">
        <v>274569</v>
      </c>
      <c r="F26" s="53">
        <v>706201</v>
      </c>
      <c r="G26" s="58">
        <v>370139</v>
      </c>
      <c r="H26" s="87">
        <v>3.04</v>
      </c>
      <c r="I26" s="87">
        <v>1.43</v>
      </c>
      <c r="J26" s="35">
        <v>3.32</v>
      </c>
      <c r="K26" s="38">
        <v>1.44</v>
      </c>
      <c r="L26" s="35">
        <v>4</v>
      </c>
      <c r="M26" s="39">
        <v>2</v>
      </c>
    </row>
    <row r="27" spans="1:13" ht="12.75">
      <c r="A27" s="23" t="s">
        <v>4</v>
      </c>
      <c r="B27" s="78">
        <f>0/1000</f>
        <v>0</v>
      </c>
      <c r="C27" s="75">
        <f>0/1000</f>
        <v>0</v>
      </c>
      <c r="D27" s="56">
        <v>0</v>
      </c>
      <c r="E27" s="51">
        <v>0</v>
      </c>
      <c r="F27" s="56">
        <v>0</v>
      </c>
      <c r="G27" s="52">
        <v>0</v>
      </c>
      <c r="H27" s="87">
        <v>0</v>
      </c>
      <c r="I27" s="87">
        <v>0</v>
      </c>
      <c r="J27" s="35">
        <v>0</v>
      </c>
      <c r="K27" s="38">
        <v>0</v>
      </c>
      <c r="L27" s="35">
        <v>0</v>
      </c>
      <c r="M27" s="39">
        <v>0</v>
      </c>
    </row>
    <row r="28" spans="1:13" ht="12.75">
      <c r="A28" s="31" t="s">
        <v>22</v>
      </c>
      <c r="B28" s="76"/>
      <c r="C28" s="82"/>
      <c r="D28" s="64"/>
      <c r="E28" s="65"/>
      <c r="F28" s="65"/>
      <c r="G28" s="66"/>
      <c r="H28" s="89"/>
      <c r="I28" s="89"/>
      <c r="J28" s="37"/>
      <c r="K28" s="42"/>
      <c r="L28" s="37"/>
      <c r="M28" s="41"/>
    </row>
    <row r="29" spans="1:13" ht="12.75">
      <c r="A29" s="23" t="s">
        <v>15</v>
      </c>
      <c r="B29" s="78">
        <f aca="true" t="shared" si="0" ref="B29:C31">B13+B17+B21+B25</f>
        <v>9927028</v>
      </c>
      <c r="C29" s="75">
        <f t="shared" si="0"/>
        <v>8001128</v>
      </c>
      <c r="D29" s="67">
        <v>9898109</v>
      </c>
      <c r="E29" s="67">
        <v>7990173</v>
      </c>
      <c r="F29" s="67">
        <v>7098055</v>
      </c>
      <c r="G29" s="68">
        <v>6282783</v>
      </c>
      <c r="H29" s="87">
        <f aca="true" t="shared" si="1" ref="H29:I31">IF(B29=0,0,(B13*H13+B17*H17+B21*H21+B25*H25)/B29)</f>
        <v>2.41</v>
      </c>
      <c r="I29" s="87">
        <f t="shared" si="1"/>
        <v>0.35</v>
      </c>
      <c r="J29" s="35">
        <v>2.41</v>
      </c>
      <c r="K29" s="38">
        <v>0.35</v>
      </c>
      <c r="L29" s="35">
        <v>3.94</v>
      </c>
      <c r="M29" s="39">
        <v>0.78</v>
      </c>
    </row>
    <row r="30" spans="1:13" ht="12.75">
      <c r="A30" s="23" t="s">
        <v>9</v>
      </c>
      <c r="B30" s="76">
        <f t="shared" si="0"/>
        <v>4315795</v>
      </c>
      <c r="C30" s="83">
        <f t="shared" si="0"/>
        <v>3148088</v>
      </c>
      <c r="D30" s="69">
        <v>3945166</v>
      </c>
      <c r="E30" s="69">
        <v>2933518</v>
      </c>
      <c r="F30" s="69">
        <v>3235205</v>
      </c>
      <c r="G30" s="70">
        <v>2041918</v>
      </c>
      <c r="H30" s="90">
        <f t="shared" si="1"/>
        <v>0.68</v>
      </c>
      <c r="I30" s="90">
        <f t="shared" si="1"/>
        <v>0.14</v>
      </c>
      <c r="J30" s="44">
        <v>0.66</v>
      </c>
      <c r="K30" s="45">
        <v>0.15</v>
      </c>
      <c r="L30" s="44">
        <v>0.96</v>
      </c>
      <c r="M30" s="46">
        <v>0.36</v>
      </c>
    </row>
    <row r="31" spans="1:13" ht="12.75">
      <c r="A31" s="24" t="s">
        <v>4</v>
      </c>
      <c r="B31" s="84">
        <f t="shared" si="0"/>
        <v>975</v>
      </c>
      <c r="C31" s="85">
        <f t="shared" si="0"/>
        <v>14026</v>
      </c>
      <c r="D31" s="71">
        <v>983</v>
      </c>
      <c r="E31" s="72">
        <v>14486</v>
      </c>
      <c r="F31" s="73">
        <v>2387</v>
      </c>
      <c r="G31" s="73">
        <v>2658</v>
      </c>
      <c r="H31" s="91">
        <f t="shared" si="1"/>
        <v>0</v>
      </c>
      <c r="I31" s="91">
        <f t="shared" si="1"/>
        <v>0</v>
      </c>
      <c r="J31" s="47">
        <v>0</v>
      </c>
      <c r="K31" s="48">
        <v>0</v>
      </c>
      <c r="L31" s="47">
        <v>0</v>
      </c>
      <c r="M31" s="49">
        <v>0</v>
      </c>
    </row>
    <row r="32" spans="1:3" ht="12.75">
      <c r="A32" s="3"/>
      <c r="C32" s="25"/>
    </row>
    <row r="33" ht="12.75">
      <c r="A33" s="26" t="s">
        <v>8</v>
      </c>
    </row>
    <row r="34" ht="12.75">
      <c r="A34" s="26" t="s">
        <v>29</v>
      </c>
    </row>
    <row r="35" ht="12.75">
      <c r="A35" s="26" t="s">
        <v>30</v>
      </c>
    </row>
    <row r="36" ht="12.75">
      <c r="A36" s="26" t="s">
        <v>23</v>
      </c>
    </row>
    <row r="37" ht="12.75">
      <c r="A37" s="26" t="s">
        <v>26</v>
      </c>
    </row>
    <row r="38" ht="12.75">
      <c r="A38" s="3"/>
    </row>
    <row r="39" ht="12.75">
      <c r="A39" s="3" t="s">
        <v>6</v>
      </c>
    </row>
    <row r="40" spans="1:5" ht="15">
      <c r="A40" s="3" t="s">
        <v>20</v>
      </c>
      <c r="E40" s="92" t="s">
        <v>28</v>
      </c>
    </row>
    <row r="41" ht="12.75">
      <c r="A41" s="3"/>
    </row>
    <row r="42" ht="12.75">
      <c r="A42" s="3" t="s">
        <v>1</v>
      </c>
    </row>
    <row r="43" spans="1:2" ht="12.75">
      <c r="A43" s="3" t="s">
        <v>16</v>
      </c>
      <c r="B43" s="86">
        <v>44365</v>
      </c>
    </row>
    <row r="44" ht="12.75">
      <c r="A44" s="3"/>
    </row>
    <row r="45" ht="12.75">
      <c r="A45" s="3"/>
    </row>
  </sheetData>
  <sheetProtection/>
  <mergeCells count="12">
    <mergeCell ref="F9:G9"/>
    <mergeCell ref="H9:I9"/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</mergeCells>
  <printOptions/>
  <pageMargins left="0.75" right="0.75" top="1" bottom="1" header="0.5" footer="0.5"/>
  <pageSetup horizontalDpi="300" verticalDpi="300" orientation="portrait" paperSize="9" scale="42" r:id="rId1"/>
  <headerFooter alignWithMargins="0">
    <oddHeader>&amp;L&amp;"Calibri,Regular"&amp;10&amp;K076A54MAIB | De uz intern</oddHeader>
    <evenHeader>&amp;L&amp;"Calibri,Regular"&amp;10&amp;K076A54MAIB?|?De uz intern</evenHeader>
    <firstHeader>&amp;L&amp;"Calibri,Regular"&amp;10&amp;K076A54MAIB?|?De uz intern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2370324490</v>
      </c>
    </row>
    <row r="14" spans="1:7" ht="12.7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2262728052</v>
      </c>
    </row>
    <row r="15" spans="1:7" ht="12.75">
      <c r="A15" s="43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15255579</v>
      </c>
    </row>
    <row r="16" spans="1:7" ht="12.75">
      <c r="A16" s="43"/>
      <c r="B16" s="43"/>
      <c r="C16" s="43"/>
      <c r="D16" s="43"/>
      <c r="E16" s="43"/>
      <c r="F16" s="43"/>
      <c r="G16" s="43"/>
    </row>
    <row r="17" spans="1:7" s="34" customFormat="1" ht="12.75">
      <c r="A17" s="43">
        <v>1517942278</v>
      </c>
      <c r="B17" s="43">
        <v>72220176</v>
      </c>
      <c r="C17" s="43">
        <v>1501568309</v>
      </c>
      <c r="D17" s="43">
        <v>76435851</v>
      </c>
      <c r="E17" s="43">
        <v>1332909006</v>
      </c>
      <c r="F17" s="43">
        <v>62161848</v>
      </c>
      <c r="G17" s="43">
        <v>31080924</v>
      </c>
    </row>
    <row r="18" spans="1:7" ht="12.75">
      <c r="A18" s="43">
        <v>342712167</v>
      </c>
      <c r="B18" s="43">
        <v>40225238</v>
      </c>
      <c r="C18" s="43">
        <v>338707043</v>
      </c>
      <c r="D18" s="43">
        <v>45509329</v>
      </c>
      <c r="E18" s="43">
        <v>134325276</v>
      </c>
      <c r="F18" s="43">
        <v>42451064</v>
      </c>
      <c r="G18" s="43">
        <v>374003837</v>
      </c>
    </row>
    <row r="19" spans="1:7" ht="12.75">
      <c r="A19" s="43">
        <v>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365199558</v>
      </c>
    </row>
    <row r="22" spans="1:7" ht="12.75">
      <c r="A22" s="43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33350192</v>
      </c>
    </row>
    <row r="23" spans="1:7" ht="12.75">
      <c r="A23" s="43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2.75">
      <c r="A24" s="43"/>
      <c r="B24" s="43"/>
      <c r="C24" s="43"/>
      <c r="D24" s="43"/>
      <c r="E24" s="43"/>
      <c r="F24" s="43"/>
      <c r="G24" s="43"/>
    </row>
    <row r="25" spans="1:7" s="34" customFormat="1" ht="12.75">
      <c r="A25" s="43">
        <v>22373764001</v>
      </c>
      <c r="B25" s="43">
        <v>2705638912</v>
      </c>
      <c r="C25" s="43">
        <v>22326222206</v>
      </c>
      <c r="D25" s="43">
        <v>2737361230</v>
      </c>
      <c r="E25" s="43">
        <v>23738197006</v>
      </c>
      <c r="F25" s="43">
        <v>3265110360</v>
      </c>
      <c r="G25" s="43">
        <v>4748520786</v>
      </c>
    </row>
    <row r="26" spans="1:7" ht="12.75">
      <c r="A26" s="43">
        <v>2602629834</v>
      </c>
      <c r="B26" s="43">
        <v>472083939</v>
      </c>
      <c r="C26" s="43">
        <v>2284287336</v>
      </c>
      <c r="D26" s="43">
        <v>475299072</v>
      </c>
      <c r="E26" s="43">
        <v>2830434181</v>
      </c>
      <c r="F26" s="43">
        <v>501971718</v>
      </c>
      <c r="G26" s="43">
        <v>338840280</v>
      </c>
    </row>
    <row r="27" spans="1:7" ht="12.75">
      <c r="A27" s="43">
        <v>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spans="1:3" ht="12.75">
      <c r="A44" s="27"/>
      <c r="B44">
        <v>0</v>
      </c>
      <c r="C44">
        <v>1522070.6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&amp;L&amp;"Calibri,Regular"&amp;10&amp;K076A54MAIB | De uz intern</oddHeader>
    <oddFooter>&amp;CPage &amp;P</oddFooter>
    <evenHeader>&amp;L&amp;"Calibri,Regular"&amp;10&amp;K076A54MAIB?|?De uz intern</evenHeader>
    <firstHeader>&amp;L&amp;"Calibri,Regular"&amp;10&amp;K076A54MAIB?|?De uz intern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</dc:creator>
  <cp:keywords/>
  <dc:description>BJDTCD210621205507BJGMNPC01024028</dc:description>
  <cp:lastModifiedBy>Пользователь Windows</cp:lastModifiedBy>
  <cp:lastPrinted>2021-06-28T13:26:56Z</cp:lastPrinted>
  <dcterms:modified xsi:type="dcterms:W3CDTF">2021-06-28T13:31:55Z</dcterms:modified>
  <cp:category>MAIB | De uz intern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5ce52b74-2e8b-4fbb-bc57-1e1e707913fc</vt:lpwstr>
  </property>
  <property fmtid="{D5CDD505-2E9C-101B-9397-08002B2CF9AE}" pid="3" name="bjSaver">
    <vt:lpwstr>EyOu4+7yS4OS/M26D1DxOdThDMaR8THI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uid="id_classification_confidential" value="" /&gt;&lt;/sisl&gt;</vt:lpwstr>
  </property>
  <property fmtid="{D5CDD505-2E9C-101B-9397-08002B2CF9AE}" pid="6" name="bjDocumentSecurityLabel">
    <vt:lpwstr>MAIB | De uz intern</vt:lpwstr>
  </property>
  <property fmtid="{D5CDD505-2E9C-101B-9397-08002B2CF9AE}" pid="7" name="bjClsUserRVM">
    <vt:lpwstr>[]</vt:lpwstr>
  </property>
  <property fmtid="{D5CDD505-2E9C-101B-9397-08002B2CF9AE}" pid="8" name="bjLabelHistoryID">
    <vt:lpwstr>{7E5A28B3-7CC8-4DB0-B249-70130D0AA6C9}</vt:lpwstr>
  </property>
  <property fmtid="{D5CDD505-2E9C-101B-9397-08002B2CF9AE}" pid="9" name="bjLeftHeaderLabel-first">
    <vt:lpwstr>&amp;"Calibri,Regular"&amp;10&amp;K076A54MAIB | De uz intern</vt:lpwstr>
  </property>
  <property fmtid="{D5CDD505-2E9C-101B-9397-08002B2CF9AE}" pid="10" name="bjLeftHeaderLabel-even">
    <vt:lpwstr>&amp;"Calibri,Regular"&amp;10&amp;K076A54MAIB | De uz intern</vt:lpwstr>
  </property>
  <property fmtid="{D5CDD505-2E9C-101B-9397-08002B2CF9AE}" pid="11" name="bjLeftHeaderLabel">
    <vt:lpwstr>&amp;"Calibri,Regular"&amp;10&amp;K076A54MAIB | De uz intern</vt:lpwstr>
  </property>
</Properties>
</file>