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090" activeTab="0"/>
  </bookViews>
  <sheets>
    <sheet name="Sheet1" sheetId="1" r:id="rId1"/>
    <sheet name="Sheet2" sheetId="2" r:id="rId2"/>
  </sheets>
  <definedNames>
    <definedName name="_xlnm.Print_Area" localSheetId="0">'Sheet1'!$A$1:$M$45</definedName>
  </definedNames>
  <calcPr fullCalcOnLoad="1" fullPrecision="0"/>
</workbook>
</file>

<file path=xl/sharedStrings.xml><?xml version="1.0" encoding="utf-8"?>
<sst xmlns="http://schemas.openxmlformats.org/spreadsheetml/2006/main" count="56" uniqueCount="32">
  <si>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</si>
  <si>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</si>
  <si>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</si>
  <si>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</si>
  <si>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</si>
  <si>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</si>
  <si>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</si>
  <si>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</si>
  <si>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</si>
  <si>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</si>
  <si>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</si>
  <si>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</si>
  <si>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</si>
  <si>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</si>
  <si>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</si>
  <si>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</si>
  <si>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</si>
  <si>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</si>
  <si>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</si>
  <si>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</si>
  <si>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A</t>
  </si>
  <si>
    <t>Total depozite:</t>
  </si>
  <si>
    <t>anului precedent celui gestionar</t>
  </si>
  <si>
    <t>Tipul de depozit</t>
  </si>
  <si>
    <t>*** se calculeaza conform pct. 4 din Instructiunea privind raportarea ratelor dobanzilor aplicate de bancile din R.Moldova.</t>
  </si>
  <si>
    <t>Depozite la vedere cu dobanda:</t>
  </si>
  <si>
    <t>la situatia   31.07.2021</t>
  </si>
  <si>
    <t>Vicepresedintele Comitetului de Conducere al bancii ______________________________</t>
  </si>
  <si>
    <t>Vitalie Lungu</t>
  </si>
  <si>
    <t xml:space="preserve">** sumele depozitelor in valuta </t>
  </si>
  <si>
    <t>straina se recalculeaza la cursul oficial al leului moldovenesc valabil la data gestionara.</t>
  </si>
  <si>
    <t xml:space="preserve">si ale bugetelor locale, ale bancilor, institutiilor financiare nebancare si ale altor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</si>
</sst>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 _-#,##0\ &quot;Lei&quot;;* \-#,##0\ &quot;Lei&quot;;* _-&quot;-&quot;\ &quot;Lei&quot;;@"/>
    <numFmt numFmtId="173" formatCode="* #,##0;* \-#,##0;* &quot;-&quot;;@"/>
    <numFmt numFmtId="174" formatCode="* _-#,##0.00\ &quot;Lei&quot;;* \-#,##0.00\ &quot;Lei&quot;;* _-&quot;-&quot;??\ &quot;Lei&quot;;@"/>
    <numFmt numFmtId="175" formatCode="* #,##0.00;* \-#,##0.00;* &quot;-&quot;??;@"/>
    <numFmt numFmtId="176" formatCode="\$#,##0_);\(\$#,##0\)"/>
    <numFmt numFmtId="177" formatCode="\$#,##0_);[Red]\(\$#,##0\)"/>
    <numFmt numFmtId="178" formatCode="\$#,##0.00_);\(\$#,##0.00\)"/>
    <numFmt numFmtId="179" formatCode="\$#,##0.00_);[Red]\(\$#,##0.00\)"/>
    <numFmt numFmtId="180" formatCode="* _-&quot;$&quot;#,##0;* \-&quot;$&quot;#,##0;* _-&quot;$&quot;&quot;-&quot;;@"/>
    <numFmt numFmtId="181" formatCode="* _-&quot;$&quot;#,##0.00;* \-&quot;$&quot;#,##0.00;* _-&quot;$&quot;&quot;-&quot;??;@"/>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0"/>
    <numFmt numFmtId="191" formatCode="#0.0"/>
    <numFmt numFmtId="192" formatCode="#0"/>
    <numFmt numFmtId="193" formatCode="#0.0000000000000000"/>
    <numFmt numFmtId="194" formatCode="#0.000000000000000"/>
    <numFmt numFmtId="195" formatCode="#0.00000000000000"/>
    <numFmt numFmtId="196" formatCode="#0.0000000000000"/>
    <numFmt numFmtId="197" formatCode="#0.000000000000"/>
    <numFmt numFmtId="198" formatCode="#0.00000000000"/>
    <numFmt numFmtId="199" formatCode="#0.00000000000000000"/>
    <numFmt numFmtId="200" formatCode="#0.000000000000000000"/>
    <numFmt numFmtId="201" formatCode="#0.0000000000000000000"/>
    <numFmt numFmtId="202" formatCode="#0.00000000000000000000"/>
    <numFmt numFmtId="203" formatCode="#0.000000000000000000000"/>
    <numFmt numFmtId="204" formatCode="0.0E+00"/>
    <numFmt numFmtId="205" formatCode="0.E+00"/>
    <numFmt numFmtId="206" formatCode="0.0"/>
  </numFmts>
  <fonts count="41">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thin"/>
      <bottom style="medium"/>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81" fontId="1" fillId="0" borderId="0" applyFont="0" applyFill="0" applyBorder="0" applyAlignment="0" applyProtection="0"/>
    <xf numFmtId="180"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0" fontId="40" fillId="32" borderId="0" applyNumberFormat="0" applyBorder="0" applyAlignment="0" applyProtection="0"/>
  </cellStyleXfs>
  <cellXfs count="99">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92"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92"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14" fontId="4" fillId="0" borderId="0" xfId="0" applyNumberFormat="1" applyFont="1" applyAlignment="1">
      <alignment/>
    </xf>
    <xf numFmtId="3" fontId="4" fillId="33" borderId="37" xfId="0" applyNumberFormat="1" applyFont="1" applyFill="1" applyBorder="1" applyAlignment="1" applyProtection="1">
      <alignment wrapText="1"/>
      <protection/>
    </xf>
    <xf numFmtId="3" fontId="4" fillId="33" borderId="38" xfId="0" applyNumberFormat="1" applyFont="1" applyFill="1" applyBorder="1" applyAlignment="1" applyProtection="1">
      <alignment/>
      <protection/>
    </xf>
    <xf numFmtId="3" fontId="4" fillId="33" borderId="39" xfId="0" applyNumberFormat="1" applyFont="1" applyFill="1" applyBorder="1" applyAlignment="1" applyProtection="1">
      <alignment/>
      <protection/>
    </xf>
    <xf numFmtId="2" fontId="4" fillId="33" borderId="31" xfId="0" applyNumberFormat="1" applyFont="1" applyFill="1" applyBorder="1" applyAlignment="1" applyProtection="1">
      <alignment/>
      <protection/>
    </xf>
    <xf numFmtId="3" fontId="4" fillId="33" borderId="40"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33" borderId="27"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29" xfId="0" applyNumberFormat="1" applyFont="1" applyFill="1" applyBorder="1" applyAlignment="1" applyProtection="1">
      <alignment/>
      <protection/>
    </xf>
    <xf numFmtId="2" fontId="4" fillId="33" borderId="16" xfId="0" applyNumberFormat="1" applyFont="1" applyFill="1" applyBorder="1" applyAlignment="1" applyProtection="1">
      <alignment/>
      <protection/>
    </xf>
    <xf numFmtId="3" fontId="4" fillId="33" borderId="41" xfId="0" applyNumberFormat="1" applyFont="1" applyFill="1" applyBorder="1" applyAlignment="1" applyProtection="1">
      <alignment/>
      <protection/>
    </xf>
    <xf numFmtId="3" fontId="4" fillId="33" borderId="15" xfId="0" applyNumberFormat="1" applyFont="1" applyFill="1" applyBorder="1" applyAlignment="1" applyProtection="1">
      <alignment/>
      <protection/>
    </xf>
    <xf numFmtId="3" fontId="4" fillId="33" borderId="0" xfId="0" applyNumberFormat="1" applyFont="1" applyFill="1" applyBorder="1" applyAlignment="1" applyProtection="1">
      <alignment/>
      <protection/>
    </xf>
    <xf numFmtId="3" fontId="4" fillId="33" borderId="25" xfId="0" applyNumberFormat="1" applyFont="1" applyFill="1" applyBorder="1" applyAlignment="1" applyProtection="1">
      <alignment/>
      <protection/>
    </xf>
    <xf numFmtId="3" fontId="4" fillId="33" borderId="30" xfId="0" applyNumberFormat="1" applyFont="1" applyFill="1" applyBorder="1" applyAlignment="1" applyProtection="1">
      <alignment/>
      <protection/>
    </xf>
    <xf numFmtId="3" fontId="4" fillId="33" borderId="42" xfId="0" applyNumberFormat="1" applyFont="1" applyFill="1" applyBorder="1" applyAlignment="1">
      <alignment/>
    </xf>
    <xf numFmtId="3" fontId="4" fillId="33" borderId="25" xfId="0" applyNumberFormat="1" applyFont="1" applyFill="1" applyBorder="1" applyAlignment="1">
      <alignment/>
    </xf>
    <xf numFmtId="3" fontId="4" fillId="33" borderId="30" xfId="0" applyNumberFormat="1" applyFont="1" applyFill="1" applyBorder="1" applyAlignment="1">
      <alignment/>
    </xf>
    <xf numFmtId="2" fontId="4" fillId="33" borderId="25" xfId="0" applyNumberFormat="1" applyFont="1" applyFill="1" applyBorder="1" applyAlignment="1" applyProtection="1">
      <alignment/>
      <protection/>
    </xf>
    <xf numFmtId="3" fontId="4" fillId="33" borderId="38" xfId="0" applyNumberFormat="1" applyFont="1" applyFill="1" applyBorder="1" applyAlignment="1">
      <alignment/>
    </xf>
    <xf numFmtId="3" fontId="4" fillId="33" borderId="39" xfId="0" applyNumberFormat="1" applyFont="1" applyFill="1" applyBorder="1" applyAlignment="1">
      <alignment/>
    </xf>
    <xf numFmtId="3" fontId="4" fillId="33" borderId="43" xfId="0" applyNumberFormat="1" applyFont="1" applyFill="1" applyBorder="1" applyAlignment="1" applyProtection="1">
      <alignment/>
      <protection/>
    </xf>
    <xf numFmtId="3" fontId="4" fillId="33" borderId="43" xfId="0" applyNumberFormat="1" applyFont="1" applyFill="1" applyBorder="1" applyAlignment="1">
      <alignment/>
    </xf>
    <xf numFmtId="3" fontId="4" fillId="33" borderId="44" xfId="0" applyNumberFormat="1" applyFont="1" applyFill="1" applyBorder="1" applyAlignment="1">
      <alignment/>
    </xf>
    <xf numFmtId="2" fontId="4" fillId="33" borderId="17" xfId="0" applyNumberFormat="1" applyFont="1" applyFill="1" applyBorder="1" applyAlignment="1" applyProtection="1">
      <alignment/>
      <protection/>
    </xf>
    <xf numFmtId="3" fontId="4" fillId="33" borderId="45" xfId="0" applyNumberFormat="1" applyFont="1" applyFill="1" applyBorder="1" applyAlignment="1" applyProtection="1">
      <alignment/>
      <protection/>
    </xf>
    <xf numFmtId="3" fontId="4" fillId="33" borderId="46" xfId="0" applyNumberFormat="1" applyFont="1" applyFill="1" applyBorder="1" applyAlignment="1" applyProtection="1">
      <alignment/>
      <protection/>
    </xf>
    <xf numFmtId="3" fontId="4" fillId="33" borderId="47" xfId="0" applyNumberFormat="1" applyFont="1" applyFill="1" applyBorder="1" applyAlignment="1" applyProtection="1">
      <alignment/>
      <protection/>
    </xf>
    <xf numFmtId="3" fontId="4" fillId="33" borderId="28" xfId="0" applyNumberFormat="1" applyFont="1" applyFill="1" applyBorder="1" applyAlignment="1" applyProtection="1">
      <alignment/>
      <protection/>
    </xf>
    <xf numFmtId="2" fontId="4" fillId="33" borderId="35" xfId="0" applyNumberFormat="1" applyFont="1" applyFill="1" applyBorder="1" applyAlignment="1" applyProtection="1">
      <alignment/>
      <protection/>
    </xf>
    <xf numFmtId="0" fontId="4" fillId="0" borderId="0" xfId="0" applyNumberFormat="1" applyFont="1" applyAlignment="1">
      <alignment/>
    </xf>
    <xf numFmtId="0" fontId="6" fillId="0" borderId="0" xfId="0" applyFont="1" applyAlignment="1">
      <alignment/>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4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protection/>
    </xf>
    <xf numFmtId="0" fontId="5" fillId="0" borderId="51" xfId="0" applyNumberFormat="1" applyFont="1" applyFill="1" applyBorder="1" applyAlignment="1" applyProtection="1">
      <alignment horizontal="center" vertical="center"/>
      <protection/>
    </xf>
    <xf numFmtId="0" fontId="5" fillId="0" borderId="52"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wrapText="1"/>
      <protection/>
    </xf>
    <xf numFmtId="0" fontId="5" fillId="0" borderId="55" xfId="0" applyNumberFormat="1" applyFont="1" applyFill="1" applyBorder="1" applyAlignment="1" applyProtection="1">
      <alignment horizontal="center" vertical="center" wrapText="1"/>
      <protection/>
    </xf>
    <xf numFmtId="0" fontId="5" fillId="0" borderId="56"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7"/>
  <sheetViews>
    <sheetView tabSelected="1" zoomScalePageLayoutView="0" workbookViewId="0" topLeftCell="A1">
      <selection activeCell="A35" sqref="A35"/>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 customHeight="1">
      <c r="A1" s="3"/>
      <c r="B1" s="3"/>
      <c r="C1" s="3"/>
      <c r="F1" s="3"/>
      <c r="G1" s="3"/>
      <c r="H1" s="3"/>
      <c r="J1" s="3"/>
      <c r="K1" s="28"/>
      <c r="L1" s="3"/>
      <c r="M1" s="3"/>
    </row>
    <row r="2" spans="1:13" ht="12.75">
      <c r="A2" s="3"/>
      <c r="B2" s="3"/>
      <c r="C2" s="3"/>
      <c r="F2" s="3"/>
      <c r="G2" s="3"/>
      <c r="H2" s="3"/>
      <c r="J2" s="3"/>
      <c r="L2" s="3"/>
      <c r="M2" s="3"/>
    </row>
    <row r="3" spans="1:13" ht="12.75">
      <c r="A3" s="84" t="s">
        <v>4</v>
      </c>
      <c r="B3" s="84"/>
      <c r="C3" s="84"/>
      <c r="D3" s="84"/>
      <c r="E3" s="84"/>
      <c r="F3" s="84"/>
      <c r="G3" s="84"/>
      <c r="H3" s="84"/>
      <c r="I3" s="84"/>
      <c r="J3" s="84"/>
      <c r="K3" s="84"/>
      <c r="L3" s="84"/>
      <c r="M3" s="84"/>
    </row>
    <row r="4" spans="1:13" ht="12.75">
      <c r="A4" s="84" t="s">
        <v>10</v>
      </c>
      <c r="B4" s="84"/>
      <c r="C4" s="84"/>
      <c r="D4" s="84"/>
      <c r="E4" s="84"/>
      <c r="F4" s="84"/>
      <c r="G4" s="84"/>
      <c r="H4" s="84"/>
      <c r="I4" s="84"/>
      <c r="J4" s="84"/>
      <c r="K4" s="84"/>
      <c r="L4" s="84"/>
      <c r="M4" s="84"/>
    </row>
    <row r="5" ht="12.75">
      <c r="A5" s="3"/>
    </row>
    <row r="6" spans="1:13" ht="12.75">
      <c r="A6" s="85" t="s">
        <v>26</v>
      </c>
      <c r="B6" s="84"/>
      <c r="C6" s="84"/>
      <c r="D6" s="84"/>
      <c r="E6" s="84"/>
      <c r="F6" s="84"/>
      <c r="G6" s="84"/>
      <c r="H6" s="84"/>
      <c r="I6" s="84"/>
      <c r="J6" s="84"/>
      <c r="K6" s="84"/>
      <c r="L6" s="84"/>
      <c r="M6" s="84"/>
    </row>
    <row r="7" ht="12.75">
      <c r="A7" s="3"/>
    </row>
    <row r="8" spans="1:13" ht="42.75" customHeight="1">
      <c r="A8" s="86" t="s">
        <v>23</v>
      </c>
      <c r="B8" s="94" t="s">
        <v>18</v>
      </c>
      <c r="C8" s="94"/>
      <c r="D8" s="94"/>
      <c r="E8" s="94"/>
      <c r="F8" s="94"/>
      <c r="G8" s="95"/>
      <c r="H8" s="94" t="s">
        <v>19</v>
      </c>
      <c r="I8" s="94"/>
      <c r="J8" s="94"/>
      <c r="K8" s="94"/>
      <c r="L8" s="94"/>
      <c r="M8" s="94"/>
    </row>
    <row r="9" spans="1:13" ht="12.75">
      <c r="A9" s="86"/>
      <c r="B9" s="88" t="s">
        <v>2</v>
      </c>
      <c r="C9" s="89"/>
      <c r="D9" s="93" t="s">
        <v>13</v>
      </c>
      <c r="E9" s="93"/>
      <c r="F9" s="90" t="s">
        <v>22</v>
      </c>
      <c r="G9" s="91"/>
      <c r="H9" s="92" t="s">
        <v>2</v>
      </c>
      <c r="I9" s="92"/>
      <c r="J9" s="98" t="s">
        <v>13</v>
      </c>
      <c r="K9" s="98"/>
      <c r="L9" s="96" t="s">
        <v>22</v>
      </c>
      <c r="M9" s="97"/>
    </row>
    <row r="10" spans="1:13" ht="38.25">
      <c r="A10" s="87"/>
      <c r="B10" s="4" t="s">
        <v>1</v>
      </c>
      <c r="C10" s="5" t="s">
        <v>6</v>
      </c>
      <c r="D10" s="6" t="s">
        <v>1</v>
      </c>
      <c r="E10" s="7" t="s">
        <v>6</v>
      </c>
      <c r="F10" s="6" t="s">
        <v>1</v>
      </c>
      <c r="G10" s="8" t="s">
        <v>6</v>
      </c>
      <c r="H10" s="9" t="s">
        <v>1</v>
      </c>
      <c r="I10" s="10" t="s">
        <v>9</v>
      </c>
      <c r="J10" s="11" t="s">
        <v>1</v>
      </c>
      <c r="K10" s="11" t="s">
        <v>9</v>
      </c>
      <c r="L10" s="12" t="s">
        <v>1</v>
      </c>
      <c r="M10" s="13" t="s">
        <v>9</v>
      </c>
    </row>
    <row r="11" spans="1:13" ht="12.75">
      <c r="A11" s="14" t="s">
        <v>20</v>
      </c>
      <c r="B11" s="15">
        <v>1</v>
      </c>
      <c r="C11" s="15">
        <v>2</v>
      </c>
      <c r="D11" s="15">
        <v>3</v>
      </c>
      <c r="E11" s="15">
        <v>4</v>
      </c>
      <c r="F11" s="15">
        <v>5</v>
      </c>
      <c r="G11" s="15">
        <v>6</v>
      </c>
      <c r="H11" s="16">
        <v>7</v>
      </c>
      <c r="I11" s="16">
        <v>8</v>
      </c>
      <c r="J11" s="16">
        <v>9</v>
      </c>
      <c r="K11" s="16">
        <v>10</v>
      </c>
      <c r="L11" s="16">
        <v>11</v>
      </c>
      <c r="M11" s="17">
        <v>12</v>
      </c>
    </row>
    <row r="12" spans="1:13" ht="12.75">
      <c r="A12" s="18" t="s">
        <v>11</v>
      </c>
      <c r="B12" s="29"/>
      <c r="C12" s="30"/>
      <c r="D12" s="19"/>
      <c r="E12" s="20"/>
      <c r="F12" s="20"/>
      <c r="G12" s="20"/>
      <c r="H12" s="20"/>
      <c r="I12" s="20"/>
      <c r="J12" s="20"/>
      <c r="K12" s="20"/>
      <c r="L12" s="21"/>
      <c r="M12" s="22"/>
    </row>
    <row r="13" spans="1:13" ht="12.75">
      <c r="A13" s="23" t="s">
        <v>14</v>
      </c>
      <c r="B13" s="51">
        <f>(2556437192.5+186434.2)/1000</f>
        <v>2556624</v>
      </c>
      <c r="C13" s="52">
        <f>(3078189143.85+0)/1000</f>
        <v>3078189</v>
      </c>
      <c r="D13" s="51">
        <v>2546796</v>
      </c>
      <c r="E13" s="52">
        <v>2875746</v>
      </c>
      <c r="F13" s="51">
        <v>366335</v>
      </c>
      <c r="G13" s="53">
        <v>1194527</v>
      </c>
      <c r="H13" s="54">
        <v>0</v>
      </c>
      <c r="I13" s="54">
        <v>0</v>
      </c>
      <c r="J13" s="35">
        <v>0</v>
      </c>
      <c r="K13" s="38">
        <v>0</v>
      </c>
      <c r="L13" s="35">
        <v>0</v>
      </c>
      <c r="M13" s="39">
        <v>0</v>
      </c>
    </row>
    <row r="14" spans="1:13" ht="12.75">
      <c r="A14" s="23" t="s">
        <v>8</v>
      </c>
      <c r="B14" s="55">
        <f>(3504483556.54+0)/1000+18</f>
        <v>3504502</v>
      </c>
      <c r="C14" s="56">
        <f>(2461334438.73+0)/1000</f>
        <v>2461334</v>
      </c>
      <c r="D14" s="55">
        <v>3199518</v>
      </c>
      <c r="E14" s="56">
        <v>2471387</v>
      </c>
      <c r="F14" s="55">
        <v>2229366</v>
      </c>
      <c r="G14" s="57">
        <v>1569668</v>
      </c>
      <c r="H14" s="54">
        <v>0</v>
      </c>
      <c r="I14" s="54">
        <v>0</v>
      </c>
      <c r="J14" s="35">
        <v>0</v>
      </c>
      <c r="K14" s="38">
        <v>0</v>
      </c>
      <c r="L14" s="35">
        <v>0</v>
      </c>
      <c r="M14" s="39">
        <v>0</v>
      </c>
    </row>
    <row r="15" spans="1:13" ht="12.75">
      <c r="A15" s="23" t="s">
        <v>3</v>
      </c>
      <c r="B15" s="58">
        <f>1005747.45/1000</f>
        <v>1006</v>
      </c>
      <c r="C15" s="52">
        <f>10955826.83/1000</f>
        <v>10956</v>
      </c>
      <c r="D15" s="58">
        <v>1007</v>
      </c>
      <c r="E15" s="52">
        <v>8341</v>
      </c>
      <c r="F15" s="58">
        <v>2387</v>
      </c>
      <c r="G15" s="53">
        <v>2658</v>
      </c>
      <c r="H15" s="54">
        <v>0</v>
      </c>
      <c r="I15" s="54">
        <v>0</v>
      </c>
      <c r="J15" s="35">
        <v>0</v>
      </c>
      <c r="K15" s="38">
        <v>0</v>
      </c>
      <c r="L15" s="35">
        <v>0</v>
      </c>
      <c r="M15" s="39">
        <v>0</v>
      </c>
    </row>
    <row r="16" spans="1:13" ht="12.75">
      <c r="A16" s="31" t="s">
        <v>25</v>
      </c>
      <c r="B16" s="55"/>
      <c r="C16" s="59"/>
      <c r="D16" s="55"/>
      <c r="E16" s="59"/>
      <c r="F16" s="55"/>
      <c r="G16" s="60"/>
      <c r="H16" s="61"/>
      <c r="I16" s="61"/>
      <c r="J16" s="36"/>
      <c r="K16" s="40"/>
      <c r="L16" s="36"/>
      <c r="M16" s="41"/>
    </row>
    <row r="17" spans="1:13" ht="12.75">
      <c r="A17" s="23" t="s">
        <v>14</v>
      </c>
      <c r="B17" s="58">
        <f>(1268961625.51+0)/1000</f>
        <v>1268962</v>
      </c>
      <c r="C17" s="58">
        <f>(37366267.78+0)/1000</f>
        <v>37366</v>
      </c>
      <c r="D17" s="58">
        <v>1248119</v>
      </c>
      <c r="E17" s="58">
        <v>37264</v>
      </c>
      <c r="F17" s="58">
        <v>1425556</v>
      </c>
      <c r="G17" s="62">
        <v>18270</v>
      </c>
      <c r="H17" s="54">
        <v>1.26</v>
      </c>
      <c r="I17" s="54">
        <v>2</v>
      </c>
      <c r="J17" s="35">
        <v>1.24</v>
      </c>
      <c r="K17" s="38">
        <v>2</v>
      </c>
      <c r="L17" s="35">
        <v>1</v>
      </c>
      <c r="M17" s="39">
        <v>2</v>
      </c>
    </row>
    <row r="18" spans="1:13" ht="12.75">
      <c r="A18" s="23" t="s">
        <v>8</v>
      </c>
      <c r="B18" s="55">
        <f>(177888982.13+0)/1000</f>
        <v>177889</v>
      </c>
      <c r="C18" s="63">
        <f>(441028050.89+0)/1000</f>
        <v>441028</v>
      </c>
      <c r="D18" s="55">
        <v>133887</v>
      </c>
      <c r="E18" s="63">
        <v>424568</v>
      </c>
      <c r="F18" s="55">
        <v>279114</v>
      </c>
      <c r="G18" s="64">
        <v>74711</v>
      </c>
      <c r="H18" s="54">
        <v>1.35</v>
      </c>
      <c r="I18" s="54">
        <v>0.11</v>
      </c>
      <c r="J18" s="35">
        <v>1.15</v>
      </c>
      <c r="K18" s="38">
        <v>0.1</v>
      </c>
      <c r="L18" s="37">
        <v>1</v>
      </c>
      <c r="M18" s="39">
        <v>0</v>
      </c>
    </row>
    <row r="19" spans="1:13" ht="12.75">
      <c r="A19" s="23" t="s">
        <v>3</v>
      </c>
      <c r="B19" s="58">
        <f>0/1000</f>
        <v>0</v>
      </c>
      <c r="C19" s="52">
        <f>0/1000</f>
        <v>0</v>
      </c>
      <c r="D19" s="58">
        <v>0</v>
      </c>
      <c r="E19" s="52">
        <v>0</v>
      </c>
      <c r="F19" s="58">
        <v>0</v>
      </c>
      <c r="G19" s="53">
        <v>0</v>
      </c>
      <c r="H19" s="54">
        <v>0</v>
      </c>
      <c r="I19" s="54">
        <v>0</v>
      </c>
      <c r="J19" s="35">
        <v>0</v>
      </c>
      <c r="K19" s="38">
        <v>0</v>
      </c>
      <c r="L19" s="35">
        <v>0</v>
      </c>
      <c r="M19" s="39">
        <v>0</v>
      </c>
    </row>
    <row r="20" spans="1:13" ht="12.75">
      <c r="A20" s="31" t="s">
        <v>12</v>
      </c>
      <c r="B20" s="55"/>
      <c r="C20" s="56"/>
      <c r="D20" s="55"/>
      <c r="E20" s="56"/>
      <c r="F20" s="55"/>
      <c r="G20" s="57"/>
      <c r="H20" s="61"/>
      <c r="I20" s="61"/>
      <c r="J20" s="36"/>
      <c r="K20" s="40"/>
      <c r="L20" s="36"/>
      <c r="M20" s="41"/>
    </row>
    <row r="21" spans="1:13" ht="12.75">
      <c r="A21" s="23" t="s">
        <v>14</v>
      </c>
      <c r="B21" s="58">
        <f>(311171.13+719917.42+0)/1000</f>
        <v>1031</v>
      </c>
      <c r="C21" s="52">
        <f>(190926886.22+119551791.54)/1000</f>
        <v>310479</v>
      </c>
      <c r="D21" s="58">
        <v>1320</v>
      </c>
      <c r="E21" s="52">
        <v>332144</v>
      </c>
      <c r="F21" s="58">
        <v>373</v>
      </c>
      <c r="G21" s="53">
        <v>236270</v>
      </c>
      <c r="H21" s="54">
        <v>0</v>
      </c>
      <c r="I21" s="54">
        <v>0</v>
      </c>
      <c r="J21" s="35">
        <v>0</v>
      </c>
      <c r="K21" s="38">
        <v>0</v>
      </c>
      <c r="L21" s="35">
        <v>0</v>
      </c>
      <c r="M21" s="39">
        <v>0</v>
      </c>
    </row>
    <row r="22" spans="1:13" ht="12.75">
      <c r="A22" s="23" t="s">
        <v>8</v>
      </c>
      <c r="B22" s="55">
        <f>28797321.32/1000</f>
        <v>28797</v>
      </c>
      <c r="C22" s="59">
        <f>29751601.62/1000-4387</f>
        <v>25365</v>
      </c>
      <c r="D22" s="55">
        <v>30446</v>
      </c>
      <c r="E22" s="59">
        <v>23392</v>
      </c>
      <c r="F22" s="55">
        <v>20524</v>
      </c>
      <c r="G22" s="60">
        <v>27400</v>
      </c>
      <c r="H22" s="54">
        <v>0</v>
      </c>
      <c r="I22" s="54">
        <v>0</v>
      </c>
      <c r="J22" s="35">
        <v>0</v>
      </c>
      <c r="K22" s="38">
        <v>0</v>
      </c>
      <c r="L22" s="35">
        <v>0</v>
      </c>
      <c r="M22" s="39">
        <v>0</v>
      </c>
    </row>
    <row r="23" spans="1:13" ht="12.75">
      <c r="A23" s="23" t="s">
        <v>3</v>
      </c>
      <c r="B23" s="62">
        <f>0/1000</f>
        <v>0</v>
      </c>
      <c r="C23" s="56">
        <f>0/1000</f>
        <v>0</v>
      </c>
      <c r="D23" s="62">
        <v>0</v>
      </c>
      <c r="E23" s="56">
        <v>0</v>
      </c>
      <c r="F23" s="62">
        <v>0</v>
      </c>
      <c r="G23" s="57">
        <v>0</v>
      </c>
      <c r="H23" s="54">
        <v>0</v>
      </c>
      <c r="I23" s="54">
        <v>0</v>
      </c>
      <c r="J23" s="35">
        <v>0</v>
      </c>
      <c r="K23" s="38">
        <v>0</v>
      </c>
      <c r="L23" s="35">
        <v>0</v>
      </c>
      <c r="M23" s="39">
        <v>0</v>
      </c>
    </row>
    <row r="24" spans="1:13" ht="12.75">
      <c r="A24" s="32" t="s">
        <v>16</v>
      </c>
      <c r="B24" s="55"/>
      <c r="C24" s="65"/>
      <c r="D24" s="55"/>
      <c r="E24" s="65"/>
      <c r="F24" s="55"/>
      <c r="G24" s="66"/>
      <c r="H24" s="61"/>
      <c r="I24" s="61"/>
      <c r="J24" s="36"/>
      <c r="K24" s="40"/>
      <c r="L24" s="36"/>
      <c r="M24" s="41"/>
    </row>
    <row r="25" spans="1:13" ht="12.75">
      <c r="A25" s="23" t="s">
        <v>14</v>
      </c>
      <c r="B25" s="58">
        <f>(6211068702.43999+99074195.17)/1000</f>
        <v>6310143</v>
      </c>
      <c r="C25" s="52">
        <f>(4708830468.43002+282273737.13)/1000</f>
        <v>4991104</v>
      </c>
      <c r="D25" s="58">
        <v>6288321</v>
      </c>
      <c r="E25" s="52">
        <v>4896324</v>
      </c>
      <c r="F25" s="58">
        <v>5305791</v>
      </c>
      <c r="G25" s="53">
        <v>4833716</v>
      </c>
      <c r="H25" s="54">
        <v>3.57</v>
      </c>
      <c r="I25" s="54">
        <v>0.55</v>
      </c>
      <c r="J25" s="35">
        <v>3.56</v>
      </c>
      <c r="K25" s="38">
        <v>0.56</v>
      </c>
      <c r="L25" s="35">
        <v>5</v>
      </c>
      <c r="M25" s="39">
        <v>1</v>
      </c>
    </row>
    <row r="26" spans="1:13" ht="12.75">
      <c r="A26" s="33" t="s">
        <v>8</v>
      </c>
      <c r="B26" s="55">
        <f>834409374.31/1000-1776</f>
        <v>832633</v>
      </c>
      <c r="C26" s="59">
        <f>281414880.58/1000-56575</f>
        <v>224840</v>
      </c>
      <c r="D26" s="55">
        <v>835252</v>
      </c>
      <c r="E26" s="59">
        <v>215742</v>
      </c>
      <c r="F26" s="55">
        <v>706201</v>
      </c>
      <c r="G26" s="60">
        <v>370139</v>
      </c>
      <c r="H26" s="54">
        <v>2.95</v>
      </c>
      <c r="I26" s="54">
        <v>1.34</v>
      </c>
      <c r="J26" s="35">
        <v>2.93</v>
      </c>
      <c r="K26" s="38">
        <v>1.38</v>
      </c>
      <c r="L26" s="35">
        <v>4</v>
      </c>
      <c r="M26" s="39">
        <v>2</v>
      </c>
    </row>
    <row r="27" spans="1:13" ht="12.75">
      <c r="A27" s="23" t="s">
        <v>3</v>
      </c>
      <c r="B27" s="58">
        <f>0/1000</f>
        <v>0</v>
      </c>
      <c r="C27" s="52">
        <f>0/1000</f>
        <v>0</v>
      </c>
      <c r="D27" s="58">
        <v>0</v>
      </c>
      <c r="E27" s="52">
        <v>0</v>
      </c>
      <c r="F27" s="58">
        <v>0</v>
      </c>
      <c r="G27" s="53">
        <v>0</v>
      </c>
      <c r="H27" s="54">
        <v>0</v>
      </c>
      <c r="I27" s="54">
        <v>0</v>
      </c>
      <c r="J27" s="35">
        <v>0</v>
      </c>
      <c r="K27" s="38">
        <v>0</v>
      </c>
      <c r="L27" s="35">
        <v>0</v>
      </c>
      <c r="M27" s="39">
        <v>0</v>
      </c>
    </row>
    <row r="28" spans="1:13" ht="12.75">
      <c r="A28" s="31" t="s">
        <v>21</v>
      </c>
      <c r="B28" s="55"/>
      <c r="C28" s="65"/>
      <c r="D28" s="67"/>
      <c r="E28" s="68"/>
      <c r="F28" s="68"/>
      <c r="G28" s="69"/>
      <c r="H28" s="70"/>
      <c r="I28" s="70"/>
      <c r="J28" s="37"/>
      <c r="K28" s="42"/>
      <c r="L28" s="37"/>
      <c r="M28" s="41"/>
    </row>
    <row r="29" spans="1:13" ht="12.75">
      <c r="A29" s="23" t="s">
        <v>14</v>
      </c>
      <c r="B29" s="58">
        <f aca="true" t="shared" si="0" ref="B29:C31">B13+B17+B21+B25</f>
        <v>10136760</v>
      </c>
      <c r="C29" s="52">
        <f t="shared" si="0"/>
        <v>8417138</v>
      </c>
      <c r="D29" s="71">
        <v>10084556</v>
      </c>
      <c r="E29" s="71">
        <v>8141478</v>
      </c>
      <c r="F29" s="71">
        <v>7098055</v>
      </c>
      <c r="G29" s="72">
        <v>6282783</v>
      </c>
      <c r="H29" s="54">
        <f aca="true" t="shared" si="1" ref="H29:I31">IF(B29=0,0,(B13*H13+B17*H17+B21*H21+B25*H25)/B29)</f>
        <v>2.38</v>
      </c>
      <c r="I29" s="54">
        <f t="shared" si="1"/>
        <v>0.34</v>
      </c>
      <c r="J29" s="35">
        <v>2.37</v>
      </c>
      <c r="K29" s="38">
        <v>0.35</v>
      </c>
      <c r="L29" s="35">
        <v>3.94</v>
      </c>
      <c r="M29" s="39">
        <v>0.78</v>
      </c>
    </row>
    <row r="30" spans="1:13" ht="12.75">
      <c r="A30" s="23" t="s">
        <v>8</v>
      </c>
      <c r="B30" s="55">
        <f t="shared" si="0"/>
        <v>4543821</v>
      </c>
      <c r="C30" s="73">
        <f t="shared" si="0"/>
        <v>3152567</v>
      </c>
      <c r="D30" s="74">
        <v>4199103</v>
      </c>
      <c r="E30" s="74">
        <v>3135089</v>
      </c>
      <c r="F30" s="74">
        <v>3235205</v>
      </c>
      <c r="G30" s="75">
        <v>2041918</v>
      </c>
      <c r="H30" s="76">
        <f t="shared" si="1"/>
        <v>0.59</v>
      </c>
      <c r="I30" s="76">
        <f t="shared" si="1"/>
        <v>0.11</v>
      </c>
      <c r="J30" s="44">
        <v>0.62</v>
      </c>
      <c r="K30" s="45">
        <v>0.11</v>
      </c>
      <c r="L30" s="44">
        <v>0.96</v>
      </c>
      <c r="M30" s="46">
        <v>0.36</v>
      </c>
    </row>
    <row r="31" spans="1:13" ht="12.75">
      <c r="A31" s="24" t="s">
        <v>3</v>
      </c>
      <c r="B31" s="77">
        <f t="shared" si="0"/>
        <v>1006</v>
      </c>
      <c r="C31" s="78">
        <f t="shared" si="0"/>
        <v>10956</v>
      </c>
      <c r="D31" s="78">
        <v>1007</v>
      </c>
      <c r="E31" s="79">
        <v>8341</v>
      </c>
      <c r="F31" s="80">
        <v>2387</v>
      </c>
      <c r="G31" s="80">
        <v>2658</v>
      </c>
      <c r="H31" s="81">
        <f t="shared" si="1"/>
        <v>0</v>
      </c>
      <c r="I31" s="81">
        <f t="shared" si="1"/>
        <v>0</v>
      </c>
      <c r="J31" s="47">
        <v>0</v>
      </c>
      <c r="K31" s="48">
        <v>0</v>
      </c>
      <c r="L31" s="47">
        <v>0</v>
      </c>
      <c r="M31" s="49">
        <v>0</v>
      </c>
    </row>
    <row r="32" spans="1:3" ht="12.75">
      <c r="A32" s="3"/>
      <c r="C32" s="25"/>
    </row>
    <row r="33" ht="12.75">
      <c r="A33" s="26" t="s">
        <v>7</v>
      </c>
    </row>
    <row r="34" ht="12.75">
      <c r="A34" s="26" t="s">
        <v>17</v>
      </c>
    </row>
    <row r="35" ht="12.75">
      <c r="A35" s="26" t="s">
        <v>31</v>
      </c>
    </row>
    <row r="36" ht="12.75">
      <c r="A36" s="26" t="s">
        <v>30</v>
      </c>
    </row>
    <row r="37" ht="12.75">
      <c r="A37" s="26" t="s">
        <v>29</v>
      </c>
    </row>
    <row r="38" ht="12.75">
      <c r="A38" s="26"/>
    </row>
    <row r="39" ht="12.75">
      <c r="A39" s="26" t="s">
        <v>24</v>
      </c>
    </row>
    <row r="40" ht="12.75">
      <c r="A40" s="3"/>
    </row>
    <row r="41" ht="12.75">
      <c r="A41" s="3" t="s">
        <v>5</v>
      </c>
    </row>
    <row r="42" spans="1:5" ht="15">
      <c r="A42" s="82" t="s">
        <v>27</v>
      </c>
      <c r="E42" s="83" t="s">
        <v>28</v>
      </c>
    </row>
    <row r="43" ht="12.75">
      <c r="A43" s="3"/>
    </row>
    <row r="44" ht="12.75">
      <c r="A44" s="3" t="s">
        <v>0</v>
      </c>
    </row>
    <row r="45" spans="1:2" ht="12.75">
      <c r="A45" s="3" t="s">
        <v>15</v>
      </c>
      <c r="B45" s="50">
        <v>44427</v>
      </c>
    </row>
    <row r="46" ht="12.75">
      <c r="A46" s="3"/>
    </row>
    <row r="47" ht="12.75">
      <c r="A47" s="3"/>
    </row>
  </sheetData>
  <sheetProtection/>
  <mergeCells count="12">
    <mergeCell ref="H8:M8"/>
    <mergeCell ref="J9:K9"/>
    <mergeCell ref="A3:M3"/>
    <mergeCell ref="A4:M4"/>
    <mergeCell ref="A6:M6"/>
    <mergeCell ref="A8:A10"/>
    <mergeCell ref="B9:C9"/>
    <mergeCell ref="F9:G9"/>
    <mergeCell ref="H9:I9"/>
    <mergeCell ref="D9:E9"/>
    <mergeCell ref="B8:G8"/>
    <mergeCell ref="L9:M9"/>
  </mergeCells>
  <printOptions horizontalCentered="1"/>
  <pageMargins left="0.1968503937007874" right="0.1968503937007874" top="0" bottom="0" header="0.5118110236220472" footer="0.5118110236220472"/>
  <pageSetup horizontalDpi="600" verticalDpi="600" orientation="landscape" paperSize="9" scale="86" r:id="rId1"/>
  <headerFooter alignWithMargins="0">
    <oddHeader>&amp;L&amp;"Calibri,Regular"&amp;10&amp;K076A54MAIB | De uz intern</oddHeader>
    <evenHeader>&amp;L&amp;"Calibri,Regular"&amp;10&amp;K076A54MAIB?|?De uz intern</evenHeader>
    <firstHeader>&amp;L&amp;"Calibri,Regular"&amp;10&amp;K076A54MAIB?|?De uz intern</firstHeader>
  </headerFooter>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3">
        <v>0</v>
      </c>
      <c r="B13" s="43">
        <v>0</v>
      </c>
      <c r="C13" s="43">
        <v>0</v>
      </c>
      <c r="D13" s="43">
        <v>0</v>
      </c>
      <c r="E13" s="43">
        <v>0</v>
      </c>
      <c r="F13" s="43">
        <v>0</v>
      </c>
      <c r="G13" s="43">
        <v>2370324490</v>
      </c>
    </row>
    <row r="14" spans="1:7" ht="12.75">
      <c r="A14" s="43">
        <v>0</v>
      </c>
      <c r="B14" s="43">
        <v>0</v>
      </c>
      <c r="C14" s="43">
        <v>0</v>
      </c>
      <c r="D14" s="43">
        <v>0</v>
      </c>
      <c r="E14" s="43">
        <v>0</v>
      </c>
      <c r="F14" s="43">
        <v>0</v>
      </c>
      <c r="G14" s="43">
        <v>2262728052</v>
      </c>
    </row>
    <row r="15" spans="1:7" ht="12.75">
      <c r="A15" s="43">
        <v>0</v>
      </c>
      <c r="B15" s="43">
        <v>0</v>
      </c>
      <c r="C15" s="43">
        <v>0</v>
      </c>
      <c r="D15" s="43">
        <v>0</v>
      </c>
      <c r="E15" s="43">
        <v>0</v>
      </c>
      <c r="F15" s="43">
        <v>0</v>
      </c>
      <c r="G15" s="43">
        <v>15255579</v>
      </c>
    </row>
    <row r="16" spans="1:7" ht="12.75">
      <c r="A16" s="43"/>
      <c r="B16" s="43"/>
      <c r="C16" s="43"/>
      <c r="D16" s="43"/>
      <c r="E16" s="43"/>
      <c r="F16" s="43"/>
      <c r="G16" s="43"/>
    </row>
    <row r="17" spans="1:7" s="34" customFormat="1" ht="12.75">
      <c r="A17" s="43">
        <v>1604387736</v>
      </c>
      <c r="B17" s="43">
        <v>74732536</v>
      </c>
      <c r="C17" s="43">
        <v>1545631149</v>
      </c>
      <c r="D17" s="43">
        <v>74528823</v>
      </c>
      <c r="E17" s="43">
        <v>1332909006</v>
      </c>
      <c r="F17" s="43">
        <v>62161848</v>
      </c>
      <c r="G17" s="43">
        <v>31080924</v>
      </c>
    </row>
    <row r="18" spans="1:7" ht="12.75">
      <c r="A18" s="43">
        <v>240023835</v>
      </c>
      <c r="B18" s="43">
        <v>47107989</v>
      </c>
      <c r="C18" s="43">
        <v>154434479</v>
      </c>
      <c r="D18" s="43">
        <v>44573664</v>
      </c>
      <c r="E18" s="43">
        <v>134325276</v>
      </c>
      <c r="F18" s="43">
        <v>42451064</v>
      </c>
      <c r="G18" s="43">
        <v>374003837</v>
      </c>
    </row>
    <row r="19" spans="1:7" ht="12.75">
      <c r="A19" s="43">
        <v>0</v>
      </c>
      <c r="B19" s="43">
        <v>0</v>
      </c>
      <c r="C19" s="43">
        <v>0</v>
      </c>
      <c r="D19" s="43">
        <v>0</v>
      </c>
      <c r="E19" s="43">
        <v>0</v>
      </c>
      <c r="F19" s="43">
        <v>0</v>
      </c>
      <c r="G19" s="43">
        <v>0</v>
      </c>
    </row>
    <row r="20" spans="1:7" ht="12.75">
      <c r="A20" s="43"/>
      <c r="B20" s="43"/>
      <c r="C20" s="43"/>
      <c r="D20" s="43"/>
      <c r="E20" s="43"/>
      <c r="F20" s="43"/>
      <c r="G20" s="43"/>
    </row>
    <row r="21" spans="1:7" ht="12.75">
      <c r="A21" s="43">
        <v>0</v>
      </c>
      <c r="B21" s="43">
        <v>0</v>
      </c>
      <c r="C21" s="43">
        <v>0</v>
      </c>
      <c r="D21" s="43">
        <v>0</v>
      </c>
      <c r="E21" s="43">
        <v>0</v>
      </c>
      <c r="F21" s="43">
        <v>0</v>
      </c>
      <c r="G21" s="43">
        <v>365199558</v>
      </c>
    </row>
    <row r="22" spans="1:7" ht="12.75">
      <c r="A22" s="43">
        <v>0</v>
      </c>
      <c r="B22" s="43">
        <v>0</v>
      </c>
      <c r="C22" s="43">
        <v>0</v>
      </c>
      <c r="D22" s="43">
        <v>0</v>
      </c>
      <c r="E22" s="43">
        <v>0</v>
      </c>
      <c r="F22" s="43">
        <v>0</v>
      </c>
      <c r="G22" s="43">
        <v>33350192</v>
      </c>
    </row>
    <row r="23" spans="1:7" ht="12.75">
      <c r="A23" s="43">
        <v>0</v>
      </c>
      <c r="B23" s="43">
        <v>0</v>
      </c>
      <c r="C23" s="43">
        <v>0</v>
      </c>
      <c r="D23" s="43">
        <v>0</v>
      </c>
      <c r="E23" s="43">
        <v>0</v>
      </c>
      <c r="F23" s="43">
        <v>0</v>
      </c>
      <c r="G23" s="43">
        <v>0</v>
      </c>
    </row>
    <row r="24" spans="1:7" ht="12.75">
      <c r="A24" s="43"/>
      <c r="B24" s="43"/>
      <c r="C24" s="43"/>
      <c r="D24" s="43"/>
      <c r="E24" s="43"/>
      <c r="F24" s="43"/>
      <c r="G24" s="43"/>
    </row>
    <row r="25" spans="1:7" s="34" customFormat="1" ht="12.75">
      <c r="A25" s="43">
        <v>22532185565</v>
      </c>
      <c r="B25" s="43">
        <v>2755988952</v>
      </c>
      <c r="C25" s="43">
        <v>22409639227</v>
      </c>
      <c r="D25" s="43">
        <v>2719335614</v>
      </c>
      <c r="E25" s="43">
        <v>23738197006</v>
      </c>
      <c r="F25" s="43">
        <v>3265110360</v>
      </c>
      <c r="G25" s="43">
        <v>4748520786</v>
      </c>
    </row>
    <row r="26" spans="1:7" ht="12.75">
      <c r="A26" s="43">
        <v>2465327492</v>
      </c>
      <c r="B26" s="43">
        <v>376184134</v>
      </c>
      <c r="C26" s="43">
        <v>2453933568</v>
      </c>
      <c r="D26" s="43">
        <v>377645728</v>
      </c>
      <c r="E26" s="43">
        <v>2830434181</v>
      </c>
      <c r="F26" s="43">
        <v>501971718</v>
      </c>
      <c r="G26" s="43">
        <v>338840280</v>
      </c>
    </row>
    <row r="27" spans="1:7" ht="12.75">
      <c r="A27" s="43">
        <v>0</v>
      </c>
      <c r="B27" s="43">
        <v>0</v>
      </c>
      <c r="C27" s="43">
        <v>0</v>
      </c>
      <c r="D27" s="43">
        <v>0</v>
      </c>
      <c r="E27" s="43">
        <v>0</v>
      </c>
      <c r="F27" s="43">
        <v>0</v>
      </c>
      <c r="G27" s="43">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1031088.55</v>
      </c>
    </row>
  </sheetData>
  <sheetProtection/>
  <printOptions/>
  <pageMargins left="0.75" right="0.75" top="1" bottom="1" header="0.5" footer="0.5"/>
  <pageSetup horizontalDpi="300" verticalDpi="300" orientation="portrait" r:id="rId1"/>
  <headerFooter alignWithMargins="0">
    <oddHeader>&amp;L&amp;"Calibri,Regular"&amp;10&amp;K076A54MAIB | De uz intern</oddHeader>
    <oddFooter>&amp;CPage &amp;P</oddFooter>
    <evenHeader>&amp;L&amp;"Calibri,Regular"&amp;10&amp;K076A54MAIB?|?De uz intern</evenHeader>
    <firstHeader>&amp;L&amp;"Calibri,Regular"&amp;10&amp;K076A54MAIB?|?De uz intern</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milano</dc:creator>
  <cp:keywords/>
  <dc:description>BJDTCD210921155017BJGMNPC01024028</dc:description>
  <cp:lastModifiedBy>Пользователь Windows</cp:lastModifiedBy>
  <cp:lastPrinted>2021-09-24T14:19:28Z</cp:lastPrinted>
  <dcterms:modified xsi:type="dcterms:W3CDTF">2021-09-24T14:19:48Z</dcterms:modified>
  <cp:category>MAIB | De uz intern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cfce67cb-96c0-4075-8b08-a04ebfc6679e</vt:lpwstr>
  </property>
  <property fmtid="{D5CDD505-2E9C-101B-9397-08002B2CF9AE}" pid="3" name="bjSaver">
    <vt:lpwstr>EyOu4+7yS4OS/M26D1DxOdThDMaR8THI</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uid="id_classification_confidential" value="" /&gt;&lt;/sisl&gt;</vt:lpwstr>
  </property>
  <property fmtid="{D5CDD505-2E9C-101B-9397-08002B2CF9AE}" pid="6" name="bjDocumentSecurityLabel">
    <vt:lpwstr>MAIB | De uz intern</vt:lpwstr>
  </property>
  <property fmtid="{D5CDD505-2E9C-101B-9397-08002B2CF9AE}" pid="7" name="bjClsUserRVM">
    <vt:lpwstr>[]</vt:lpwstr>
  </property>
  <property fmtid="{D5CDD505-2E9C-101B-9397-08002B2CF9AE}" pid="8" name="bjLabelHistoryID">
    <vt:lpwstr>{58423B6E-AB41-49FC-A203-EA8116B8E36D}</vt:lpwstr>
  </property>
  <property fmtid="{D5CDD505-2E9C-101B-9397-08002B2CF9AE}" pid="9" name="bjLeftHeaderLabel-first">
    <vt:lpwstr>&amp;"Calibri,Regular"&amp;10&amp;K076A54MAIB | De uz intern</vt:lpwstr>
  </property>
  <property fmtid="{D5CDD505-2E9C-101B-9397-08002B2CF9AE}" pid="10" name="bjLeftHeaderLabel-even">
    <vt:lpwstr>&amp;"Calibri,Regular"&amp;10&amp;K076A54MAIB | De uz intern</vt:lpwstr>
  </property>
  <property fmtid="{D5CDD505-2E9C-101B-9397-08002B2CF9AE}" pid="11" name="bjLeftHeaderLabel">
    <vt:lpwstr>&amp;"Calibri,Regular"&amp;10&amp;K076A54MAIB | De uz intern</vt:lpwstr>
  </property>
</Properties>
</file>