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25" windowHeight="7620" activeTab="0"/>
  </bookViews>
  <sheets>
    <sheet name="Sheet1" sheetId="1" r:id="rId1"/>
    <sheet name="Sheet2" sheetId="2" r:id="rId2"/>
  </sheets>
  <definedNames>
    <definedName name="_xlnm.Print_Area" localSheetId="0">'Sheet1'!$B$1:$P$46</definedName>
  </definedNames>
  <calcPr fullCalcOnLoad="1"/>
</workbook>
</file>

<file path=xl/sharedStrings.xml><?xml version="1.0" encoding="utf-8"?>
<sst xmlns="http://schemas.openxmlformats.org/spreadsheetml/2006/main" count="64" uniqueCount="52">
  <si>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</si>
  <si>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</si>
  <si>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</si>
  <si>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</si>
  <si>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</si>
  <si>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</si>
  <si>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</si>
  <si>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</si>
  <si>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</si>
  <si>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</si>
  <si>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</si>
  <si>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</si>
  <si>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</si>
  <si>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</si>
  <si>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</si>
  <si>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</si>
  <si>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</si>
  <si>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</si>
  <si>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</si>
  <si>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</si>
  <si>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</si>
  <si>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Ramura creditului</t>
  </si>
  <si>
    <t>la situatia  31.03.2020</t>
  </si>
  <si>
    <t>a BC "Moldova-Agroindbank" S.A.</t>
  </si>
  <si>
    <t>in MDL</t>
  </si>
  <si>
    <t>Repartizarea creditelor se va efectua conform pct.15 din anexa nr.12 din Instructiunea privind modul de intocmire si prezentare de catre banci a rapoartelor in scopuri prudentiale.</t>
  </si>
  <si>
    <t>Calculat de tfrunza Data/Ora: 16.04.2020 / 09:16:09</t>
  </si>
  <si>
    <t>lunii precedente celei gestionare</t>
  </si>
  <si>
    <t>Credite acordate industriei productive</t>
  </si>
  <si>
    <t>Credite acordate institutiilor finantate de la bugetul de stat</t>
  </si>
  <si>
    <t>acordate in MDL</t>
  </si>
  <si>
    <t xml:space="preserve">Executorul si numarul telefonului       O.Tăbîrţa     0-22-30-32-85     </t>
  </si>
  <si>
    <t>S.Cebotari</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</si>
  <si>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</si>
  <si>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</si>
  <si>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</si>
  <si>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</si>
  <si>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A</t>
  </si>
  <si>
    <t>la Regulamentul cu privire la dezvaluirea</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</si>
  <si>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</si>
  <si>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</si>
  <si>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</si>
  <si>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</si>
  <si>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</si>
  <si>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</si>
  <si>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</si>
  <si>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</si>
  <si>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Casei Nationale de Asigurari Sociale/Companiei Nationale de Asigurari in Medicina</t>
  </si>
  <si>
    <t>Semnatura:</t>
  </si>
  <si>
    <t>Credite acordate Guvernului</t>
  </si>
  <si>
    <t>Data perfectarii         17.04.2020</t>
  </si>
  <si>
    <t>Presedintele Comitetului de Conducere al bancii</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</si>
</sst>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 _-#,##0\ &quot;Lei&quot;;* \-#,##0\ &quot;Lei&quot;;* _-&quot;-&quot;\ &quot;Lei&quot;;@"/>
    <numFmt numFmtId="173" formatCode="* #,##0;* \-#,##0;* &quot;-&quot;;@"/>
    <numFmt numFmtId="174" formatCode="* _-#,##0.00\ &quot;Lei&quot;;* \-#,##0.00\ &quot;Lei&quot;;* _-&quot;-&quot;??\ &quot;Lei&quot;;@"/>
    <numFmt numFmtId="175" formatCode="* #,##0.00;* \-#,##0.00;* &quot;-&quot;??;@"/>
    <numFmt numFmtId="176" formatCode="\$#,##0_);\(\$#,##0\)"/>
    <numFmt numFmtId="177" formatCode="\$#,##0_);[Red]\(\$#,##0\)"/>
    <numFmt numFmtId="178" formatCode="\$#,##0.00_);\(\$#,##0.00\)"/>
    <numFmt numFmtId="179" formatCode="\$#,##0.00_);[Red]\(\$#,##0.00\)"/>
    <numFmt numFmtId="180" formatCode="* _-&quot;$&quot;#,##0;* \-&quot;$&quot;#,##0;* _-&quot;$&quot;&quot;-&quot;;@"/>
    <numFmt numFmtId="181" formatCode="* _-&quot;$&quot;#,##0.00;* \-&quot;$&quot;#,##0.00;* _-&quot;$&quot;&quot;-&quot;??;@"/>
    <numFmt numFmtId="182" formatCode="#0"/>
    <numFmt numFmtId="183" formatCode="0.000E+00"/>
    <numFmt numFmtId="184" formatCode="0.0E+00"/>
    <numFmt numFmtId="185" formatCode="0.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medium"/>
      <right>
        <color indexed="63"/>
      </right>
      <top style="medium"/>
      <bottom style="thin"/>
    </border>
    <border>
      <left style="medium"/>
      <right style="thin"/>
      <top style="medium"/>
      <bottom style="thin"/>
    </border>
    <border>
      <left style="medium"/>
      <right>
        <color indexed="63"/>
      </right>
      <top style="thin"/>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
      <left>
        <color indexed="63"/>
      </left>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81" fontId="1" fillId="0" borderId="0" applyFont="0" applyFill="0" applyBorder="0" applyAlignment="0" applyProtection="0"/>
    <xf numFmtId="180"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0" fontId="39" fillId="32" borderId="0" applyNumberFormat="0" applyBorder="0" applyAlignment="0" applyProtection="0"/>
  </cellStyleXfs>
  <cellXfs count="77">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82"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9" xfId="0" applyNumberFormat="1" applyFont="1" applyFill="1" applyBorder="1" applyAlignment="1" applyProtection="1">
      <alignment horizontal="center"/>
      <protection/>
    </xf>
    <xf numFmtId="0" fontId="4" fillId="0" borderId="30" xfId="0" applyNumberFormat="1" applyFont="1" applyFill="1" applyBorder="1" applyAlignment="1" applyProtection="1">
      <alignment wrapText="1"/>
      <protection/>
    </xf>
    <xf numFmtId="3" fontId="4" fillId="0" borderId="31" xfId="0" applyNumberFormat="1" applyFont="1" applyFill="1" applyBorder="1" applyAlignment="1" applyProtection="1">
      <alignment/>
      <protection/>
    </xf>
    <xf numFmtId="3" fontId="4" fillId="0" borderId="18"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0" fontId="4" fillId="0" borderId="32" xfId="0" applyNumberFormat="1" applyFont="1" applyFill="1" applyBorder="1" applyAlignment="1" applyProtection="1">
      <alignment wrapText="1"/>
      <protection/>
    </xf>
    <xf numFmtId="3" fontId="4" fillId="0" borderId="33" xfId="0" applyNumberFormat="1" applyFont="1" applyFill="1" applyBorder="1" applyAlignment="1" applyProtection="1">
      <alignment/>
      <protection/>
    </xf>
    <xf numFmtId="3" fontId="4" fillId="0" borderId="21" xfId="0" applyNumberFormat="1" applyFont="1" applyFill="1" applyBorder="1" applyAlignment="1" applyProtection="1">
      <alignment/>
      <protection/>
    </xf>
    <xf numFmtId="3" fontId="4" fillId="0" borderId="20" xfId="0" applyNumberFormat="1" applyFont="1" applyFill="1" applyBorder="1" applyAlignment="1" applyProtection="1">
      <alignment/>
      <protection/>
    </xf>
    <xf numFmtId="3" fontId="4" fillId="0" borderId="34"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4" fillId="0" borderId="23" xfId="0" applyNumberFormat="1" applyFont="1" applyFill="1" applyBorder="1" applyAlignment="1" applyProtection="1">
      <alignment/>
      <protection/>
    </xf>
    <xf numFmtId="3" fontId="4" fillId="0" borderId="35"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26" xfId="0" applyNumberFormat="1" applyFont="1" applyFill="1" applyBorder="1" applyAlignment="1" applyProtection="1">
      <alignment/>
      <protection/>
    </xf>
    <xf numFmtId="4" fontId="4" fillId="0" borderId="26" xfId="0" applyNumberFormat="1" applyFont="1" applyFill="1" applyBorder="1" applyAlignment="1" applyProtection="1">
      <alignment/>
      <protection/>
    </xf>
    <xf numFmtId="3" fontId="4" fillId="0" borderId="0" xfId="0" applyNumberFormat="1" applyFont="1" applyAlignment="1">
      <alignment/>
    </xf>
    <xf numFmtId="3" fontId="4" fillId="33" borderId="17" xfId="0" applyNumberFormat="1" applyFont="1" applyFill="1" applyBorder="1" applyAlignment="1" applyProtection="1">
      <alignment/>
      <protection/>
    </xf>
    <xf numFmtId="2" fontId="4" fillId="33" borderId="36"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2" fontId="4" fillId="33" borderId="37"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3" fontId="4" fillId="33" borderId="0" xfId="0" applyNumberFormat="1" applyFont="1" applyFill="1" applyAlignment="1">
      <alignment/>
    </xf>
    <xf numFmtId="3" fontId="4" fillId="33" borderId="23" xfId="0" applyNumberFormat="1" applyFont="1" applyFill="1" applyBorder="1" applyAlignment="1" applyProtection="1">
      <alignment/>
      <protection/>
    </xf>
    <xf numFmtId="2" fontId="4" fillId="33" borderId="38" xfId="0" applyNumberFormat="1" applyFont="1" applyFill="1" applyBorder="1" applyAlignment="1" applyProtection="1">
      <alignment/>
      <protection/>
    </xf>
    <xf numFmtId="2" fontId="4" fillId="33" borderId="39" xfId="0" applyNumberFormat="1" applyFont="1" applyFill="1" applyBorder="1" applyAlignment="1" applyProtection="1">
      <alignment/>
      <protection/>
    </xf>
    <xf numFmtId="3" fontId="4" fillId="33" borderId="26"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23" xfId="0" applyNumberFormat="1" applyFont="1" applyFill="1" applyBorder="1" applyAlignment="1" applyProtection="1">
      <alignment/>
      <protection/>
    </xf>
    <xf numFmtId="4" fontId="4" fillId="33" borderId="26" xfId="0" applyNumberFormat="1" applyFont="1" applyFill="1" applyBorder="1" applyAlignment="1" applyProtection="1">
      <alignment/>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wrapText="1"/>
      <protection/>
    </xf>
    <xf numFmtId="0" fontId="5" fillId="0" borderId="4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5" fillId="0" borderId="46" xfId="0" applyNumberFormat="1" applyFont="1" applyFill="1" applyBorder="1" applyAlignment="1" applyProtection="1">
      <alignment horizontal="center" vertical="center"/>
      <protection/>
    </xf>
    <xf numFmtId="0" fontId="5" fillId="0" borderId="47" xfId="0" applyNumberFormat="1" applyFont="1" applyFill="1" applyBorder="1" applyAlignment="1" applyProtection="1">
      <alignment horizontal="center" vertical="center"/>
      <protection/>
    </xf>
    <xf numFmtId="0" fontId="5" fillId="0" borderId="46"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47" xfId="0" applyNumberFormat="1" applyFont="1" applyFill="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38</xdr:row>
      <xdr:rowOff>19050</xdr:rowOff>
    </xdr:from>
    <xdr:to>
      <xdr:col>6</xdr:col>
      <xdr:colOff>0</xdr:colOff>
      <xdr:row>45</xdr:row>
      <xdr:rowOff>180975</xdr:rowOff>
    </xdr:to>
    <xdr:pic>
      <xdr:nvPicPr>
        <xdr:cNvPr id="1" name="Рисунок 1"/>
        <xdr:cNvPicPr preferRelativeResize="1">
          <a:picLocks noChangeAspect="1"/>
        </xdr:cNvPicPr>
      </xdr:nvPicPr>
      <xdr:blipFill>
        <a:blip r:embed="rId1"/>
        <a:stretch>
          <a:fillRect/>
        </a:stretch>
      </xdr:blipFill>
      <xdr:spPr>
        <a:xfrm>
          <a:off x="3971925" y="7677150"/>
          <a:ext cx="2133600"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6"/>
  <sheetViews>
    <sheetView tabSelected="1" zoomScalePageLayoutView="0" workbookViewId="0" topLeftCell="A28">
      <selection activeCell="A44" sqref="A44:IV44"/>
    </sheetView>
  </sheetViews>
  <sheetFormatPr defaultColWidth="9.140625" defaultRowHeight="12.75"/>
  <cols>
    <col min="1" max="1" width="5.140625" style="1" customWidth="1"/>
    <col min="2" max="2" width="51.00390625" style="1" customWidth="1"/>
    <col min="3" max="4" width="8.57421875" style="1" customWidth="1"/>
    <col min="5" max="18" width="9.140625" style="1" customWidth="1"/>
    <col min="19" max="19" width="10.57421875" style="1" customWidth="1"/>
    <col min="20" max="20" width="10.421875" style="1" customWidth="1"/>
    <col min="21" max="16384" width="9.140625" style="1" customWidth="1"/>
  </cols>
  <sheetData>
    <row r="1" spans="1:19" ht="12.75">
      <c r="A1" s="2"/>
      <c r="B1" s="2"/>
      <c r="C1" s="2"/>
      <c r="D1" s="2"/>
      <c r="E1" s="2"/>
      <c r="J1" s="2"/>
      <c r="K1" s="2"/>
      <c r="N1" s="28"/>
      <c r="O1" s="2"/>
      <c r="P1" s="2"/>
      <c r="S1" s="2" t="s">
        <v>26</v>
      </c>
    </row>
    <row r="2" spans="1:19" ht="12.75">
      <c r="A2" s="2"/>
      <c r="B2" s="2"/>
      <c r="C2" s="2"/>
      <c r="D2" s="27"/>
      <c r="E2" s="2"/>
      <c r="J2" s="2"/>
      <c r="K2" s="2"/>
      <c r="N2" s="2"/>
      <c r="P2" s="24" t="s">
        <v>20</v>
      </c>
      <c r="S2" s="2"/>
    </row>
    <row r="3" spans="1:19" ht="12.75">
      <c r="A3" s="2"/>
      <c r="B3" s="59" t="s">
        <v>19</v>
      </c>
      <c r="C3" s="59"/>
      <c r="D3" s="59"/>
      <c r="E3" s="59"/>
      <c r="F3" s="59"/>
      <c r="G3" s="59"/>
      <c r="H3" s="59"/>
      <c r="I3" s="59"/>
      <c r="J3" s="59"/>
      <c r="K3" s="59"/>
      <c r="L3" s="59"/>
      <c r="M3" s="60" t="s">
        <v>38</v>
      </c>
      <c r="N3" s="60"/>
      <c r="O3" s="60"/>
      <c r="P3" s="60"/>
      <c r="S3" s="2"/>
    </row>
    <row r="4" spans="1:19" ht="12.75">
      <c r="A4" s="2"/>
      <c r="B4" s="59" t="s">
        <v>23</v>
      </c>
      <c r="C4" s="59"/>
      <c r="D4" s="59"/>
      <c r="E4" s="59"/>
      <c r="F4" s="59"/>
      <c r="G4" s="59"/>
      <c r="H4" s="59"/>
      <c r="I4" s="59"/>
      <c r="J4" s="59"/>
      <c r="K4" s="59"/>
      <c r="L4" s="59"/>
      <c r="M4" s="60" t="s">
        <v>3</v>
      </c>
      <c r="N4" s="60"/>
      <c r="O4" s="60"/>
      <c r="P4" s="60"/>
      <c r="S4" s="2"/>
    </row>
    <row r="5" spans="1:19" ht="12.75">
      <c r="A5" s="2"/>
      <c r="B5" s="2"/>
      <c r="M5" s="60" t="s">
        <v>18</v>
      </c>
      <c r="N5" s="60"/>
      <c r="O5" s="60"/>
      <c r="P5" s="60"/>
      <c r="S5" s="2"/>
    </row>
    <row r="6" spans="1:19" ht="12.75">
      <c r="A6" s="2"/>
      <c r="B6" s="59" t="s">
        <v>22</v>
      </c>
      <c r="C6" s="59"/>
      <c r="D6" s="59"/>
      <c r="E6" s="59"/>
      <c r="F6" s="59"/>
      <c r="G6" s="59"/>
      <c r="H6" s="59"/>
      <c r="I6" s="59"/>
      <c r="J6" s="59"/>
      <c r="K6" s="59"/>
      <c r="L6" s="59"/>
      <c r="M6" s="3"/>
      <c r="N6" s="3"/>
      <c r="O6" s="3"/>
      <c r="P6" s="3"/>
      <c r="S6" s="2"/>
    </row>
    <row r="7" spans="1:19" ht="12.75">
      <c r="A7" s="2"/>
      <c r="B7" s="2"/>
      <c r="M7" s="2"/>
      <c r="S7" s="2"/>
    </row>
    <row r="8" spans="1:19" ht="57.75" customHeight="1">
      <c r="A8" s="2"/>
      <c r="B8" s="62" t="s">
        <v>21</v>
      </c>
      <c r="C8" s="67" t="s">
        <v>43</v>
      </c>
      <c r="D8" s="67"/>
      <c r="E8" s="68" t="s">
        <v>12</v>
      </c>
      <c r="F8" s="68"/>
      <c r="G8" s="68"/>
      <c r="H8" s="68"/>
      <c r="I8" s="68"/>
      <c r="J8" s="68"/>
      <c r="K8" s="69" t="s">
        <v>42</v>
      </c>
      <c r="L8" s="69"/>
      <c r="M8" s="69"/>
      <c r="N8" s="69"/>
      <c r="O8" s="69"/>
      <c r="P8" s="69"/>
      <c r="S8" s="2"/>
    </row>
    <row r="9" spans="1:19" ht="12.75">
      <c r="A9" s="2"/>
      <c r="B9" s="62"/>
      <c r="C9" s="65" t="s">
        <v>24</v>
      </c>
      <c r="D9" s="70" t="s">
        <v>45</v>
      </c>
      <c r="E9" s="72" t="s">
        <v>7</v>
      </c>
      <c r="F9" s="73"/>
      <c r="G9" s="74" t="s">
        <v>27</v>
      </c>
      <c r="H9" s="75"/>
      <c r="I9" s="76" t="s">
        <v>41</v>
      </c>
      <c r="J9" s="75"/>
      <c r="K9" s="72" t="s">
        <v>7</v>
      </c>
      <c r="L9" s="73"/>
      <c r="M9" s="74" t="s">
        <v>27</v>
      </c>
      <c r="N9" s="70"/>
      <c r="O9" s="64" t="s">
        <v>41</v>
      </c>
      <c r="P9" s="64"/>
      <c r="S9" s="2"/>
    </row>
    <row r="10" spans="1:19" ht="38.25">
      <c r="A10" s="2"/>
      <c r="B10" s="63"/>
      <c r="C10" s="66"/>
      <c r="D10" s="71"/>
      <c r="E10" s="4" t="s">
        <v>30</v>
      </c>
      <c r="F10" s="5" t="s">
        <v>10</v>
      </c>
      <c r="G10" s="5" t="s">
        <v>30</v>
      </c>
      <c r="H10" s="5" t="s">
        <v>10</v>
      </c>
      <c r="I10" s="5" t="s">
        <v>30</v>
      </c>
      <c r="J10" s="5" t="s">
        <v>10</v>
      </c>
      <c r="K10" s="5" t="s">
        <v>30</v>
      </c>
      <c r="L10" s="5" t="s">
        <v>10</v>
      </c>
      <c r="M10" s="5" t="s">
        <v>30</v>
      </c>
      <c r="N10" s="5" t="s">
        <v>10</v>
      </c>
      <c r="O10" s="6" t="s">
        <v>30</v>
      </c>
      <c r="P10" s="7" t="s">
        <v>2</v>
      </c>
      <c r="S10" s="2"/>
    </row>
    <row r="11" spans="1:19" ht="12.75">
      <c r="A11" s="2"/>
      <c r="B11" s="8" t="s">
        <v>37</v>
      </c>
      <c r="C11" s="29">
        <v>1</v>
      </c>
      <c r="D11" s="9">
        <v>2</v>
      </c>
      <c r="E11" s="9">
        <v>3</v>
      </c>
      <c r="F11" s="9">
        <v>4</v>
      </c>
      <c r="G11" s="9">
        <v>5</v>
      </c>
      <c r="H11" s="9">
        <v>6</v>
      </c>
      <c r="I11" s="9">
        <v>7</v>
      </c>
      <c r="J11" s="9">
        <v>8</v>
      </c>
      <c r="K11" s="9">
        <v>9</v>
      </c>
      <c r="L11" s="9">
        <v>10</v>
      </c>
      <c r="M11" s="9">
        <v>11</v>
      </c>
      <c r="N11" s="9">
        <v>12</v>
      </c>
      <c r="O11" s="9">
        <v>13</v>
      </c>
      <c r="P11" s="10">
        <v>14</v>
      </c>
      <c r="S11" s="2"/>
    </row>
    <row r="12" spans="1:20" ht="12.75">
      <c r="A12" s="2"/>
      <c r="B12" s="30" t="s">
        <v>33</v>
      </c>
      <c r="C12" s="31">
        <v>120</v>
      </c>
      <c r="D12" s="32">
        <v>0</v>
      </c>
      <c r="E12" s="46">
        <f>831038055.39/1000</f>
        <v>831038.05539</v>
      </c>
      <c r="F12" s="46">
        <f>233226413.64/1000</f>
        <v>233226.41363999998</v>
      </c>
      <c r="G12" s="33">
        <v>760008.13494</v>
      </c>
      <c r="H12" s="33">
        <v>219872.17027200002</v>
      </c>
      <c r="I12" s="33">
        <v>580627.727</v>
      </c>
      <c r="J12" s="33">
        <v>223215.699</v>
      </c>
      <c r="K12" s="47">
        <v>8.9</v>
      </c>
      <c r="L12" s="56">
        <v>5.14</v>
      </c>
      <c r="M12" s="11">
        <v>8.88</v>
      </c>
      <c r="N12" s="11">
        <v>5.07</v>
      </c>
      <c r="O12" s="12">
        <v>9.38</v>
      </c>
      <c r="P12" s="13">
        <v>4.42</v>
      </c>
      <c r="S12" s="45"/>
      <c r="T12" s="45"/>
    </row>
    <row r="13" spans="1:20" ht="12.75">
      <c r="A13" s="2"/>
      <c r="B13" s="34" t="s">
        <v>4</v>
      </c>
      <c r="C13" s="35">
        <v>7</v>
      </c>
      <c r="D13" s="36">
        <v>2</v>
      </c>
      <c r="E13" s="48">
        <v>813465.29377</v>
      </c>
      <c r="F13" s="48">
        <v>1029795.657226</v>
      </c>
      <c r="G13" s="37">
        <v>783832.0617000001</v>
      </c>
      <c r="H13" s="37">
        <v>1064126.6435449999</v>
      </c>
      <c r="I13" s="37">
        <v>655723.106</v>
      </c>
      <c r="J13" s="37">
        <v>1191635.798</v>
      </c>
      <c r="K13" s="49">
        <v>7.79</v>
      </c>
      <c r="L13" s="50">
        <v>4.14</v>
      </c>
      <c r="M13" s="14">
        <v>7.83</v>
      </c>
      <c r="N13" s="14">
        <v>4.17</v>
      </c>
      <c r="O13" s="15">
        <v>8.68</v>
      </c>
      <c r="P13" s="16">
        <v>4.75</v>
      </c>
      <c r="S13" s="45"/>
      <c r="T13" s="45"/>
    </row>
    <row r="14" spans="1:20" ht="12.75">
      <c r="A14" s="2"/>
      <c r="B14" s="34" t="s">
        <v>14</v>
      </c>
      <c r="C14" s="35">
        <v>4</v>
      </c>
      <c r="D14" s="36">
        <v>0</v>
      </c>
      <c r="E14" s="48">
        <f>119854196/1000</f>
        <v>119854.196</v>
      </c>
      <c r="F14" s="48">
        <f>89484516.32/1000</f>
        <v>89484.51632</v>
      </c>
      <c r="G14" s="37">
        <v>115747.35228</v>
      </c>
      <c r="H14" s="37">
        <v>248228.70127000002</v>
      </c>
      <c r="I14" s="37">
        <v>125285.195</v>
      </c>
      <c r="J14" s="37">
        <v>196458.263</v>
      </c>
      <c r="K14" s="49">
        <v>6.42</v>
      </c>
      <c r="L14" s="50">
        <v>4.45272979322061</v>
      </c>
      <c r="M14" s="14">
        <v>6.34</v>
      </c>
      <c r="N14" s="14">
        <v>4.80252902483783</v>
      </c>
      <c r="O14" s="15">
        <v>7.25</v>
      </c>
      <c r="P14" s="16">
        <v>4.99740527541083</v>
      </c>
      <c r="S14" s="45"/>
      <c r="T14" s="45"/>
    </row>
    <row r="15" spans="1:20" ht="12.75">
      <c r="A15" s="2"/>
      <c r="B15" s="34" t="s">
        <v>5</v>
      </c>
      <c r="C15" s="35">
        <v>1266</v>
      </c>
      <c r="D15" s="36">
        <v>0</v>
      </c>
      <c r="E15" s="48">
        <f>2301981510.08001/1000</f>
        <v>2301981.51008001</v>
      </c>
      <c r="F15" s="48">
        <f>6959859.2/1000</f>
        <v>6959.8592</v>
      </c>
      <c r="G15" s="37">
        <v>2319632.58307</v>
      </c>
      <c r="H15" s="37">
        <v>6738.6973499999995</v>
      </c>
      <c r="I15" s="37">
        <v>1953644.044</v>
      </c>
      <c r="J15" s="37">
        <v>0</v>
      </c>
      <c r="K15" s="49">
        <v>9.16707665141781</v>
      </c>
      <c r="L15" s="50">
        <v>4.15</v>
      </c>
      <c r="M15" s="14">
        <v>8.90232132999587</v>
      </c>
      <c r="N15" s="14">
        <v>4.15</v>
      </c>
      <c r="O15" s="15">
        <v>9.40489600511521</v>
      </c>
      <c r="P15" s="16">
        <v>0</v>
      </c>
      <c r="S15" s="45"/>
      <c r="T15" s="45"/>
    </row>
    <row r="16" spans="1:20" ht="12.75">
      <c r="A16" s="2"/>
      <c r="B16" s="34" t="s">
        <v>34</v>
      </c>
      <c r="C16" s="35">
        <v>4</v>
      </c>
      <c r="D16" s="36">
        <v>2</v>
      </c>
      <c r="E16" s="48">
        <f>213959587.84/1000</f>
        <v>213959.58784</v>
      </c>
      <c r="F16" s="48">
        <f>395455525.12/1000</f>
        <v>395455.52512</v>
      </c>
      <c r="G16" s="37">
        <v>198933.86681</v>
      </c>
      <c r="H16" s="37">
        <v>378628.629237</v>
      </c>
      <c r="I16" s="37">
        <v>257235.142</v>
      </c>
      <c r="J16" s="37">
        <v>257537.227</v>
      </c>
      <c r="K16" s="49">
        <v>16.2792412723691</v>
      </c>
      <c r="L16" s="50">
        <v>4.47512043975738</v>
      </c>
      <c r="M16" s="14">
        <v>16.8703540305451</v>
      </c>
      <c r="N16" s="14">
        <v>4.48418322813482</v>
      </c>
      <c r="O16" s="15">
        <v>15.0939808649471</v>
      </c>
      <c r="P16" s="16">
        <v>4.73</v>
      </c>
      <c r="S16" s="45"/>
      <c r="T16" s="45"/>
    </row>
    <row r="17" spans="1:20" ht="12" customHeight="1">
      <c r="A17" s="2"/>
      <c r="B17" s="34" t="s">
        <v>8</v>
      </c>
      <c r="C17" s="35">
        <v>0</v>
      </c>
      <c r="D17" s="36">
        <v>0</v>
      </c>
      <c r="E17" s="48">
        <f aca="true" t="shared" si="0" ref="E17:F21">0/1000</f>
        <v>0</v>
      </c>
      <c r="F17" s="48">
        <f t="shared" si="0"/>
        <v>0</v>
      </c>
      <c r="G17" s="37">
        <v>0</v>
      </c>
      <c r="H17" s="37">
        <v>0</v>
      </c>
      <c r="I17" s="37">
        <v>0</v>
      </c>
      <c r="J17" s="37">
        <v>0</v>
      </c>
      <c r="K17" s="49">
        <v>0</v>
      </c>
      <c r="L17" s="50">
        <v>0</v>
      </c>
      <c r="M17" s="14">
        <v>0</v>
      </c>
      <c r="N17" s="14">
        <v>0</v>
      </c>
      <c r="O17" s="15">
        <v>0</v>
      </c>
      <c r="P17" s="16">
        <v>0</v>
      </c>
      <c r="S17" s="45"/>
      <c r="T17" s="45"/>
    </row>
    <row r="18" spans="1:20" ht="12.75">
      <c r="A18" s="2"/>
      <c r="B18" s="34" t="s">
        <v>0</v>
      </c>
      <c r="C18" s="35">
        <v>0</v>
      </c>
      <c r="D18" s="36">
        <v>0</v>
      </c>
      <c r="E18" s="48">
        <f t="shared" si="0"/>
        <v>0</v>
      </c>
      <c r="F18" s="48">
        <f t="shared" si="0"/>
        <v>0</v>
      </c>
      <c r="G18" s="37">
        <v>0</v>
      </c>
      <c r="H18" s="37">
        <v>0</v>
      </c>
      <c r="I18" s="37">
        <v>0</v>
      </c>
      <c r="J18" s="37">
        <v>0</v>
      </c>
      <c r="K18" s="49">
        <v>0</v>
      </c>
      <c r="L18" s="50">
        <v>0</v>
      </c>
      <c r="M18" s="14">
        <v>0</v>
      </c>
      <c r="N18" s="14">
        <v>0</v>
      </c>
      <c r="O18" s="15">
        <v>0</v>
      </c>
      <c r="P18" s="16">
        <v>0</v>
      </c>
      <c r="S18" s="45"/>
      <c r="T18" s="45"/>
    </row>
    <row r="19" spans="1:20" ht="12.75">
      <c r="A19" s="2"/>
      <c r="B19" s="34" t="s">
        <v>29</v>
      </c>
      <c r="C19" s="35">
        <v>0</v>
      </c>
      <c r="D19" s="36">
        <v>0</v>
      </c>
      <c r="E19" s="48">
        <f t="shared" si="0"/>
        <v>0</v>
      </c>
      <c r="F19" s="48">
        <f t="shared" si="0"/>
        <v>0</v>
      </c>
      <c r="G19" s="37">
        <v>0</v>
      </c>
      <c r="H19" s="37">
        <v>0</v>
      </c>
      <c r="I19" s="37">
        <v>5026.174</v>
      </c>
      <c r="J19" s="37">
        <v>0</v>
      </c>
      <c r="K19" s="49">
        <v>0</v>
      </c>
      <c r="L19" s="50">
        <v>0</v>
      </c>
      <c r="M19" s="14">
        <v>0</v>
      </c>
      <c r="N19" s="14">
        <v>0</v>
      </c>
      <c r="O19" s="15">
        <v>9.5</v>
      </c>
      <c r="P19" s="16">
        <v>0</v>
      </c>
      <c r="S19" s="45"/>
      <c r="T19" s="45"/>
    </row>
    <row r="20" spans="1:20" ht="25.5">
      <c r="A20" s="2"/>
      <c r="B20" s="34" t="s">
        <v>47</v>
      </c>
      <c r="C20" s="35">
        <v>0</v>
      </c>
      <c r="D20" s="36">
        <v>0</v>
      </c>
      <c r="E20" s="48">
        <f t="shared" si="0"/>
        <v>0</v>
      </c>
      <c r="F20" s="48">
        <f t="shared" si="0"/>
        <v>0</v>
      </c>
      <c r="G20" s="37">
        <v>0</v>
      </c>
      <c r="H20" s="37">
        <v>0</v>
      </c>
      <c r="I20" s="37">
        <v>0</v>
      </c>
      <c r="J20" s="37">
        <v>0</v>
      </c>
      <c r="K20" s="49">
        <v>0</v>
      </c>
      <c r="L20" s="50">
        <v>0</v>
      </c>
      <c r="M20" s="14">
        <v>0</v>
      </c>
      <c r="N20" s="14">
        <v>0</v>
      </c>
      <c r="O20" s="15">
        <v>0</v>
      </c>
      <c r="P20" s="16">
        <v>0</v>
      </c>
      <c r="S20" s="45"/>
      <c r="T20" s="45"/>
    </row>
    <row r="21" spans="1:20" ht="12.75">
      <c r="A21" s="2"/>
      <c r="B21" s="34" t="s">
        <v>49</v>
      </c>
      <c r="C21" s="35">
        <v>0</v>
      </c>
      <c r="D21" s="36">
        <v>0</v>
      </c>
      <c r="E21" s="48">
        <f t="shared" si="0"/>
        <v>0</v>
      </c>
      <c r="F21" s="48">
        <f t="shared" si="0"/>
        <v>0</v>
      </c>
      <c r="G21" s="37">
        <v>0</v>
      </c>
      <c r="H21" s="37">
        <v>0</v>
      </c>
      <c r="I21" s="37">
        <v>0</v>
      </c>
      <c r="J21" s="37">
        <v>0</v>
      </c>
      <c r="K21" s="49">
        <v>0</v>
      </c>
      <c r="L21" s="50">
        <v>0</v>
      </c>
      <c r="M21" s="14">
        <v>0</v>
      </c>
      <c r="N21" s="14">
        <v>0</v>
      </c>
      <c r="O21" s="15">
        <v>0</v>
      </c>
      <c r="P21" s="16">
        <v>0</v>
      </c>
      <c r="S21" s="45"/>
      <c r="T21" s="45"/>
    </row>
    <row r="22" spans="1:20" ht="25.5">
      <c r="A22" s="2"/>
      <c r="B22" s="34" t="s">
        <v>35</v>
      </c>
      <c r="C22" s="35">
        <v>0</v>
      </c>
      <c r="D22" s="36">
        <v>0</v>
      </c>
      <c r="E22" s="48">
        <f>3276352.64/1000</f>
        <v>3276.35264</v>
      </c>
      <c r="F22" s="48">
        <f>0/1000</f>
        <v>0</v>
      </c>
      <c r="G22" s="48">
        <v>3626.174</v>
      </c>
      <c r="H22" s="37">
        <v>0</v>
      </c>
      <c r="I22" s="37">
        <v>0</v>
      </c>
      <c r="J22" s="37">
        <v>0</v>
      </c>
      <c r="K22" s="49">
        <v>9.5</v>
      </c>
      <c r="L22" s="50">
        <v>0</v>
      </c>
      <c r="M22" s="14">
        <v>9.5</v>
      </c>
      <c r="N22" s="14">
        <v>0</v>
      </c>
      <c r="O22" s="15">
        <v>0</v>
      </c>
      <c r="P22" s="16">
        <v>0</v>
      </c>
      <c r="S22" s="45"/>
      <c r="T22" s="45"/>
    </row>
    <row r="23" spans="1:20" ht="12.75">
      <c r="A23" s="2"/>
      <c r="B23" s="34" t="s">
        <v>28</v>
      </c>
      <c r="C23" s="35">
        <v>10</v>
      </c>
      <c r="D23" s="36">
        <v>6</v>
      </c>
      <c r="E23" s="48">
        <f>104076759.43/1000</f>
        <v>104076.75943</v>
      </c>
      <c r="F23" s="48">
        <f>689453462.01/1000</f>
        <v>689453.46201</v>
      </c>
      <c r="G23" s="37">
        <v>102848.64853</v>
      </c>
      <c r="H23" s="37">
        <v>644947.272705</v>
      </c>
      <c r="I23" s="37">
        <v>90475.77</v>
      </c>
      <c r="J23" s="37">
        <v>664103.127</v>
      </c>
      <c r="K23" s="49">
        <v>8.89</v>
      </c>
      <c r="L23" s="50">
        <v>4.96</v>
      </c>
      <c r="M23" s="14">
        <v>9.03</v>
      </c>
      <c r="N23" s="14">
        <v>5.01</v>
      </c>
      <c r="O23" s="15">
        <v>9.79</v>
      </c>
      <c r="P23" s="16">
        <v>5.32</v>
      </c>
      <c r="S23" s="45"/>
      <c r="T23" s="45"/>
    </row>
    <row r="24" spans="1:20" ht="12.75">
      <c r="A24" s="2"/>
      <c r="B24" s="34" t="s">
        <v>11</v>
      </c>
      <c r="C24" s="35">
        <v>35</v>
      </c>
      <c r="D24" s="36">
        <v>8</v>
      </c>
      <c r="E24" s="48">
        <v>1259492.8416600002</v>
      </c>
      <c r="F24" s="48">
        <v>2289690.286674</v>
      </c>
      <c r="G24" s="37">
        <v>1216290.5325999998</v>
      </c>
      <c r="H24" s="37">
        <v>2238277.862837</v>
      </c>
      <c r="I24" s="37">
        <v>1004570.384</v>
      </c>
      <c r="J24" s="37">
        <v>2183077.988</v>
      </c>
      <c r="K24" s="49">
        <v>7.49</v>
      </c>
      <c r="L24" s="50">
        <v>4.28</v>
      </c>
      <c r="M24" s="14">
        <v>7.56</v>
      </c>
      <c r="N24" s="14">
        <v>4.31</v>
      </c>
      <c r="O24" s="15">
        <v>7.87</v>
      </c>
      <c r="P24" s="16">
        <v>4.56</v>
      </c>
      <c r="S24" s="45"/>
      <c r="T24" s="51"/>
    </row>
    <row r="25" spans="1:20" ht="12.75">
      <c r="A25" s="2"/>
      <c r="B25" s="34" t="s">
        <v>36</v>
      </c>
      <c r="C25" s="35">
        <v>0</v>
      </c>
      <c r="D25" s="36">
        <v>1</v>
      </c>
      <c r="E25" s="48">
        <f>(19367452+0)/1000</f>
        <v>19367.452</v>
      </c>
      <c r="F25" s="48">
        <f>(223918663.36+0)/1000</f>
        <v>223918.66336</v>
      </c>
      <c r="G25" s="37">
        <v>20732.397</v>
      </c>
      <c r="H25" s="37">
        <v>234851.67197</v>
      </c>
      <c r="I25" s="37">
        <v>16075.324</v>
      </c>
      <c r="J25" s="37">
        <v>228889.61</v>
      </c>
      <c r="K25" s="49">
        <v>9.03297960929502</v>
      </c>
      <c r="L25" s="50">
        <v>4.57</v>
      </c>
      <c r="M25" s="14">
        <v>9.03</v>
      </c>
      <c r="N25" s="14">
        <v>4.57339894747354</v>
      </c>
      <c r="O25" s="15">
        <v>9.48</v>
      </c>
      <c r="P25" s="16">
        <v>4.62</v>
      </c>
      <c r="S25" s="45"/>
      <c r="T25" s="45"/>
    </row>
    <row r="26" spans="1:20" ht="12.75">
      <c r="A26" s="2"/>
      <c r="B26" s="34" t="s">
        <v>39</v>
      </c>
      <c r="C26" s="35">
        <v>15</v>
      </c>
      <c r="D26" s="36">
        <v>0</v>
      </c>
      <c r="E26" s="48">
        <v>1999040.78378</v>
      </c>
      <c r="F26" s="48">
        <v>0</v>
      </c>
      <c r="G26" s="37">
        <v>2006653.07096</v>
      </c>
      <c r="H26" s="37">
        <v>0</v>
      </c>
      <c r="I26" s="37">
        <v>1363559.659</v>
      </c>
      <c r="J26" s="37">
        <v>0</v>
      </c>
      <c r="K26" s="49">
        <v>7.59</v>
      </c>
      <c r="L26" s="50">
        <v>0</v>
      </c>
      <c r="M26" s="14">
        <v>7.6</v>
      </c>
      <c r="N26" s="14">
        <v>0</v>
      </c>
      <c r="O26" s="15">
        <v>7.97</v>
      </c>
      <c r="P26" s="16">
        <v>0</v>
      </c>
      <c r="S26" s="51"/>
      <c r="T26" s="51"/>
    </row>
    <row r="27" spans="1:20" ht="12.75">
      <c r="A27" s="2"/>
      <c r="B27" s="34" t="s">
        <v>17</v>
      </c>
      <c r="C27" s="35">
        <v>0</v>
      </c>
      <c r="D27" s="36">
        <v>0</v>
      </c>
      <c r="E27" s="48">
        <f>103429011.43/1000</f>
        <v>103429.01143000001</v>
      </c>
      <c r="F27" s="48">
        <f>0/1000</f>
        <v>0</v>
      </c>
      <c r="G27" s="37">
        <v>68471.194</v>
      </c>
      <c r="H27" s="37">
        <v>0</v>
      </c>
      <c r="I27" s="37">
        <v>1546.131</v>
      </c>
      <c r="J27" s="37">
        <v>650.759</v>
      </c>
      <c r="K27" s="49">
        <v>8.04881640151242</v>
      </c>
      <c r="L27" s="50">
        <v>0</v>
      </c>
      <c r="M27" s="50">
        <v>8.07389888658872</v>
      </c>
      <c r="N27" s="14">
        <v>0</v>
      </c>
      <c r="O27" s="15">
        <v>10.32</v>
      </c>
      <c r="P27" s="16">
        <v>5.75</v>
      </c>
      <c r="S27" s="45"/>
      <c r="T27" s="45"/>
    </row>
    <row r="28" spans="1:20" ht="12.75">
      <c r="A28" s="2"/>
      <c r="B28" s="34" t="s">
        <v>40</v>
      </c>
      <c r="C28" s="35">
        <v>193</v>
      </c>
      <c r="D28" s="36">
        <v>1</v>
      </c>
      <c r="E28" s="48">
        <f>(344439870.2+0)/1000</f>
        <v>344439.8702</v>
      </c>
      <c r="F28" s="48">
        <f>(10691542.22+0)/1000</f>
        <v>10691.542220000001</v>
      </c>
      <c r="G28" s="37">
        <v>305572.72702999995</v>
      </c>
      <c r="H28" s="37">
        <v>5489.8833030000005</v>
      </c>
      <c r="I28" s="37">
        <v>217187.255</v>
      </c>
      <c r="J28" s="37">
        <v>4700.531</v>
      </c>
      <c r="K28" s="49">
        <v>9.27</v>
      </c>
      <c r="L28" s="50">
        <v>4.42</v>
      </c>
      <c r="M28" s="14">
        <v>9.05</v>
      </c>
      <c r="N28" s="14">
        <v>5.08</v>
      </c>
      <c r="O28" s="15">
        <v>8.86</v>
      </c>
      <c r="P28" s="16">
        <v>6.18</v>
      </c>
      <c r="S28" s="45"/>
      <c r="T28" s="45"/>
    </row>
    <row r="29" spans="1:20" ht="25.5">
      <c r="A29" s="2"/>
      <c r="B29" s="34" t="s">
        <v>1</v>
      </c>
      <c r="C29" s="35">
        <v>4</v>
      </c>
      <c r="D29" s="36">
        <v>1</v>
      </c>
      <c r="E29" s="48">
        <v>471375.18607999996</v>
      </c>
      <c r="F29" s="48">
        <v>215646.34884700002</v>
      </c>
      <c r="G29" s="37">
        <v>471172.86514</v>
      </c>
      <c r="H29" s="37">
        <v>213013.630839</v>
      </c>
      <c r="I29" s="37">
        <v>497301.66</v>
      </c>
      <c r="J29" s="37">
        <v>182303.574</v>
      </c>
      <c r="K29" s="49">
        <v>7.74</v>
      </c>
      <c r="L29" s="50">
        <v>4.14</v>
      </c>
      <c r="M29" s="14">
        <v>7.96</v>
      </c>
      <c r="N29" s="14">
        <v>4.21</v>
      </c>
      <c r="O29" s="15">
        <v>9.37</v>
      </c>
      <c r="P29" s="16">
        <v>4.13726890395357</v>
      </c>
      <c r="S29" s="51"/>
      <c r="T29" s="51"/>
    </row>
    <row r="30" spans="1:20" ht="12.75">
      <c r="A30" s="2"/>
      <c r="B30" s="34" t="s">
        <v>9</v>
      </c>
      <c r="C30" s="38">
        <v>6</v>
      </c>
      <c r="D30" s="39">
        <v>0</v>
      </c>
      <c r="E30" s="52">
        <f>41801201.32/1000</f>
        <v>41801.20132</v>
      </c>
      <c r="F30" s="52">
        <f>39638326.27/1000</f>
        <v>39638.326270000005</v>
      </c>
      <c r="G30" s="40">
        <v>41727.183939999995</v>
      </c>
      <c r="H30" s="40">
        <v>38528.450939</v>
      </c>
      <c r="I30" s="40">
        <v>35514.615</v>
      </c>
      <c r="J30" s="40">
        <v>17407.312</v>
      </c>
      <c r="K30" s="53">
        <v>8.39</v>
      </c>
      <c r="L30" s="57">
        <v>4.97459416289072</v>
      </c>
      <c r="M30" s="17">
        <v>8.68</v>
      </c>
      <c r="N30" s="17">
        <v>4.97433267149004</v>
      </c>
      <c r="O30" s="18">
        <v>9.23</v>
      </c>
      <c r="P30" s="19">
        <v>4.55184332953696</v>
      </c>
      <c r="S30" s="45"/>
      <c r="T30" s="45"/>
    </row>
    <row r="31" spans="1:20" ht="12.75">
      <c r="A31" s="2"/>
      <c r="B31" s="20" t="s">
        <v>13</v>
      </c>
      <c r="C31" s="41">
        <v>9050</v>
      </c>
      <c r="D31" s="42">
        <v>1510</v>
      </c>
      <c r="E31" s="55">
        <v>365437.98832</v>
      </c>
      <c r="F31" s="55">
        <v>125767.980088</v>
      </c>
      <c r="G31" s="43">
        <v>362894.90743</v>
      </c>
      <c r="H31" s="43">
        <v>120760.549132</v>
      </c>
      <c r="I31" s="43">
        <v>341221.346</v>
      </c>
      <c r="J31" s="43">
        <v>134042.558</v>
      </c>
      <c r="K31" s="54">
        <v>10.73</v>
      </c>
      <c r="L31" s="58">
        <v>2.44</v>
      </c>
      <c r="M31" s="21">
        <v>10.76</v>
      </c>
      <c r="N31" s="44">
        <v>2.46</v>
      </c>
      <c r="O31" s="22">
        <v>10.08</v>
      </c>
      <c r="P31" s="23">
        <v>3.52</v>
      </c>
      <c r="S31" s="51"/>
      <c r="T31" s="51"/>
    </row>
    <row r="32" spans="1:19" ht="12.75">
      <c r="A32" s="2"/>
      <c r="B32" s="2"/>
      <c r="K32" s="2"/>
      <c r="S32" s="2"/>
    </row>
    <row r="33" spans="1:19" ht="12.75">
      <c r="A33" s="2"/>
      <c r="B33" s="24" t="s">
        <v>16</v>
      </c>
      <c r="K33" s="2"/>
      <c r="S33" s="2"/>
    </row>
    <row r="34" spans="1:19" ht="15" customHeight="1">
      <c r="A34" s="2"/>
      <c r="B34" s="61" t="s">
        <v>25</v>
      </c>
      <c r="C34" s="61"/>
      <c r="D34" s="61"/>
      <c r="E34" s="61"/>
      <c r="F34" s="61"/>
      <c r="G34" s="61"/>
      <c r="H34" s="61"/>
      <c r="I34" s="61"/>
      <c r="J34" s="61"/>
      <c r="K34" s="61"/>
      <c r="L34" s="61"/>
      <c r="M34" s="61"/>
      <c r="N34" s="61"/>
      <c r="O34" s="61"/>
      <c r="P34" s="61"/>
      <c r="S34" s="2"/>
    </row>
    <row r="35" spans="1:19" ht="12" customHeight="1">
      <c r="A35" s="2"/>
      <c r="B35" s="24" t="s">
        <v>46</v>
      </c>
      <c r="S35" s="2"/>
    </row>
    <row r="36" spans="1:19" ht="12" customHeight="1">
      <c r="A36" s="2"/>
      <c r="B36" s="24" t="s">
        <v>15</v>
      </c>
      <c r="S36" s="2"/>
    </row>
    <row r="37" spans="1:19" ht="22.5" customHeight="1">
      <c r="A37" s="2"/>
      <c r="B37" s="61" t="s">
        <v>44</v>
      </c>
      <c r="C37" s="61"/>
      <c r="D37" s="61"/>
      <c r="E37" s="61"/>
      <c r="F37" s="61"/>
      <c r="G37" s="61"/>
      <c r="H37" s="61"/>
      <c r="I37" s="61"/>
      <c r="J37" s="61"/>
      <c r="K37" s="61"/>
      <c r="L37" s="61"/>
      <c r="M37" s="61"/>
      <c r="N37" s="61"/>
      <c r="O37" s="61"/>
      <c r="P37" s="61"/>
      <c r="S37" s="2"/>
    </row>
    <row r="38" spans="1:19" ht="12.75">
      <c r="A38" s="2"/>
      <c r="B38" s="24" t="s">
        <v>6</v>
      </c>
      <c r="S38" s="2"/>
    </row>
    <row r="39" spans="1:19" ht="12.75">
      <c r="A39" s="2"/>
      <c r="B39" s="2"/>
      <c r="S39" s="2"/>
    </row>
    <row r="40" spans="1:19" ht="12.75">
      <c r="A40" s="2"/>
      <c r="B40" s="2" t="s">
        <v>48</v>
      </c>
      <c r="S40" s="2"/>
    </row>
    <row r="41" spans="1:19" ht="12.75">
      <c r="A41" s="2"/>
      <c r="B41" s="2" t="s">
        <v>51</v>
      </c>
      <c r="G41" s="1" t="s">
        <v>32</v>
      </c>
      <c r="S41" s="2"/>
    </row>
    <row r="42" spans="1:19" ht="12.75">
      <c r="A42" s="2"/>
      <c r="B42" s="2"/>
      <c r="S42" s="2"/>
    </row>
    <row r="43" spans="1:19" ht="12.75">
      <c r="A43" s="2"/>
      <c r="B43" s="2" t="s">
        <v>31</v>
      </c>
      <c r="S43" s="2"/>
    </row>
    <row r="44" spans="1:19" ht="12.75">
      <c r="A44" s="2"/>
      <c r="B44" s="2"/>
      <c r="S44" s="2"/>
    </row>
    <row r="45" spans="1:19" ht="12.75">
      <c r="A45" s="2"/>
      <c r="B45" s="2"/>
      <c r="S45" s="2"/>
    </row>
    <row r="46" spans="1:19" ht="21" customHeight="1">
      <c r="A46" s="2"/>
      <c r="B46" s="2" t="s">
        <v>50</v>
      </c>
      <c r="S46" s="2"/>
    </row>
  </sheetData>
  <sheetProtection/>
  <mergeCells count="20">
    <mergeCell ref="K9:L9"/>
    <mergeCell ref="G9:H9"/>
    <mergeCell ref="M9:N9"/>
    <mergeCell ref="I9:J9"/>
    <mergeCell ref="B34:P34"/>
    <mergeCell ref="B37:P37"/>
    <mergeCell ref="B8:B10"/>
    <mergeCell ref="O9:P9"/>
    <mergeCell ref="C9:C10"/>
    <mergeCell ref="C8:D8"/>
    <mergeCell ref="E8:J8"/>
    <mergeCell ref="K8:P8"/>
    <mergeCell ref="D9:D10"/>
    <mergeCell ref="E9:F9"/>
    <mergeCell ref="B3:L3"/>
    <mergeCell ref="B4:L4"/>
    <mergeCell ref="B6:L6"/>
    <mergeCell ref="M3:P3"/>
    <mergeCell ref="M4:P4"/>
    <mergeCell ref="M5:P5"/>
  </mergeCells>
  <printOptions horizontalCentered="1"/>
  <pageMargins left="0" right="0" top="0" bottom="0" header="0.5118110236220472" footer="0.5118110236220472"/>
  <pageSetup horizontalDpi="300" verticalDpi="300" orientation="landscape" paperSize="9" scale="80" r:id="rId2"/>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6" customWidth="1"/>
  </cols>
  <sheetData>
    <row r="1" spans="1:2" ht="12.75">
      <c r="A1" s="25"/>
      <c r="B1" s="25"/>
    </row>
    <row r="2" spans="1:2" ht="12.75">
      <c r="A2" s="25"/>
      <c r="B2" s="25"/>
    </row>
    <row r="3" spans="1:2" ht="12.75">
      <c r="A3" s="25"/>
      <c r="B3" s="25"/>
    </row>
    <row r="4" spans="1:2" ht="12.75">
      <c r="A4" s="25"/>
      <c r="B4" s="25"/>
    </row>
    <row r="5" spans="1:2" ht="12.75">
      <c r="A5" s="25"/>
      <c r="B5" s="25"/>
    </row>
    <row r="6" spans="1:2" ht="12.75">
      <c r="A6" s="25"/>
      <c r="B6" s="25"/>
    </row>
    <row r="7" spans="1:2" ht="12.75">
      <c r="A7" s="25"/>
      <c r="B7" s="25"/>
    </row>
    <row r="8" spans="1:2" ht="12.75">
      <c r="A8" s="25"/>
      <c r="B8" s="25"/>
    </row>
    <row r="9" spans="1:2" ht="12.75">
      <c r="A9" s="25"/>
      <c r="B9" s="25"/>
    </row>
    <row r="10" spans="1:2" ht="12.75">
      <c r="A10" s="25"/>
      <c r="B10" s="25"/>
    </row>
    <row r="11" spans="1:2" ht="12.75">
      <c r="A11" s="25"/>
      <c r="B11" s="25"/>
    </row>
    <row r="12" spans="1:9" ht="12.75">
      <c r="A12" s="25">
        <v>124</v>
      </c>
      <c r="B12" s="25">
        <v>0</v>
      </c>
      <c r="C12" s="26">
        <v>831038055.39</v>
      </c>
      <c r="D12" s="26">
        <v>233226413.64</v>
      </c>
      <c r="E12" s="26">
        <v>760008134.94</v>
      </c>
      <c r="F12" s="26">
        <v>219872170.27</v>
      </c>
      <c r="G12" s="26">
        <v>725093419.45</v>
      </c>
      <c r="H12" s="26">
        <v>294996024.28</v>
      </c>
      <c r="I12" s="26">
        <v>1452642971.679</v>
      </c>
    </row>
    <row r="13" spans="1:9" ht="12.75">
      <c r="A13" s="25">
        <v>7</v>
      </c>
      <c r="B13" s="25">
        <v>2</v>
      </c>
      <c r="C13" s="26">
        <v>719401167.35</v>
      </c>
      <c r="D13" s="26">
        <v>1123859783.59</v>
      </c>
      <c r="E13" s="26">
        <v>692888400.03</v>
      </c>
      <c r="F13" s="26">
        <v>1155070305.19</v>
      </c>
      <c r="G13" s="26">
        <v>736553880.46</v>
      </c>
      <c r="H13" s="26">
        <v>1239555745.09</v>
      </c>
      <c r="I13" s="26">
        <v>4885525598.6079</v>
      </c>
    </row>
    <row r="14" spans="1:9" ht="12.75">
      <c r="A14" s="25">
        <v>4</v>
      </c>
      <c r="B14" s="25">
        <v>0</v>
      </c>
      <c r="C14" s="26">
        <v>119854196</v>
      </c>
      <c r="D14" s="26">
        <v>89484516.32</v>
      </c>
      <c r="E14" s="26">
        <v>115747352.28</v>
      </c>
      <c r="F14" s="26">
        <v>248228701.28</v>
      </c>
      <c r="G14" s="26">
        <v>102563394.47</v>
      </c>
      <c r="H14" s="26">
        <v>250164618.23</v>
      </c>
      <c r="I14" s="26">
        <v>1205296157.1</v>
      </c>
    </row>
    <row r="15" spans="1:9" ht="12.75">
      <c r="A15" s="25">
        <v>1269</v>
      </c>
      <c r="B15" s="25">
        <v>0</v>
      </c>
      <c r="C15" s="26">
        <v>2301981510.08001</v>
      </c>
      <c r="D15" s="26">
        <v>6959859.2</v>
      </c>
      <c r="E15" s="26">
        <v>2319632582.94</v>
      </c>
      <c r="F15" s="26">
        <v>6738697.35</v>
      </c>
      <c r="G15" s="26">
        <v>2343378536.26</v>
      </c>
      <c r="H15" s="26">
        <v>6693023.75</v>
      </c>
      <c r="I15" s="26">
        <v>27776048.5625</v>
      </c>
    </row>
    <row r="16" spans="1:9" ht="12.75">
      <c r="A16" s="25">
        <v>5</v>
      </c>
      <c r="B16" s="25">
        <v>3</v>
      </c>
      <c r="C16" s="26">
        <v>213959587.84</v>
      </c>
      <c r="D16" s="26">
        <v>395455525.12</v>
      </c>
      <c r="E16" s="26">
        <v>198933866.81</v>
      </c>
      <c r="F16" s="26">
        <v>378628629.22</v>
      </c>
      <c r="G16" s="26">
        <v>205171988.81</v>
      </c>
      <c r="H16" s="26">
        <v>322820915.74</v>
      </c>
      <c r="I16" s="26">
        <v>1448644506.7625</v>
      </c>
    </row>
    <row r="17" spans="1:9" ht="12.75">
      <c r="A17" s="25">
        <v>0</v>
      </c>
      <c r="B17" s="25">
        <v>0</v>
      </c>
      <c r="C17" s="26">
        <v>0</v>
      </c>
      <c r="D17" s="26">
        <v>0</v>
      </c>
      <c r="E17" s="26">
        <v>0</v>
      </c>
      <c r="F17" s="26">
        <v>0</v>
      </c>
      <c r="G17" s="26">
        <v>0</v>
      </c>
      <c r="H17" s="26">
        <v>0</v>
      </c>
      <c r="I17" s="26">
        <v>0</v>
      </c>
    </row>
    <row r="18" spans="1:9" ht="12.75">
      <c r="A18" s="25">
        <v>0</v>
      </c>
      <c r="B18" s="25">
        <v>0</v>
      </c>
      <c r="C18" s="26">
        <v>0</v>
      </c>
      <c r="D18" s="26">
        <v>0</v>
      </c>
      <c r="E18" s="26">
        <v>0</v>
      </c>
      <c r="F18" s="26">
        <v>0</v>
      </c>
      <c r="G18" s="26">
        <v>0</v>
      </c>
      <c r="H18" s="26">
        <v>0</v>
      </c>
      <c r="I18" s="26">
        <v>0</v>
      </c>
    </row>
    <row r="19" spans="1:9" ht="12.75">
      <c r="A19" s="25">
        <v>0</v>
      </c>
      <c r="B19" s="25">
        <v>0</v>
      </c>
      <c r="C19" s="26">
        <v>0</v>
      </c>
      <c r="D19" s="26">
        <v>0</v>
      </c>
      <c r="E19" s="26">
        <v>0</v>
      </c>
      <c r="F19" s="26">
        <v>0</v>
      </c>
      <c r="G19" s="26">
        <v>0</v>
      </c>
      <c r="H19" s="26">
        <v>0</v>
      </c>
      <c r="I19" s="26">
        <v>0</v>
      </c>
    </row>
    <row r="20" spans="1:9" ht="12.75">
      <c r="A20" s="25">
        <v>0</v>
      </c>
      <c r="B20" s="25">
        <v>0</v>
      </c>
      <c r="C20" s="26">
        <v>0</v>
      </c>
      <c r="D20" s="26">
        <v>0</v>
      </c>
      <c r="E20" s="26">
        <v>0</v>
      </c>
      <c r="F20" s="26">
        <v>0</v>
      </c>
      <c r="G20" s="26">
        <v>0</v>
      </c>
      <c r="H20" s="26">
        <v>0</v>
      </c>
      <c r="I20" s="26">
        <v>0</v>
      </c>
    </row>
    <row r="21" spans="1:9" ht="12.75">
      <c r="A21" s="25">
        <v>0</v>
      </c>
      <c r="B21" s="25">
        <v>0</v>
      </c>
      <c r="C21" s="26">
        <v>0</v>
      </c>
      <c r="D21" s="26">
        <v>0</v>
      </c>
      <c r="E21" s="26">
        <v>0</v>
      </c>
      <c r="F21" s="26">
        <v>0</v>
      </c>
      <c r="G21" s="26">
        <v>0</v>
      </c>
      <c r="H21" s="26">
        <v>0</v>
      </c>
      <c r="I21" s="26">
        <v>0</v>
      </c>
    </row>
    <row r="22" spans="1:9" ht="12.75">
      <c r="A22" s="25">
        <v>0</v>
      </c>
      <c r="B22" s="25">
        <v>0</v>
      </c>
      <c r="C22" s="26">
        <v>3276352.64</v>
      </c>
      <c r="D22" s="26">
        <v>0</v>
      </c>
      <c r="E22" s="26">
        <v>3626174</v>
      </c>
      <c r="F22" s="26">
        <v>0</v>
      </c>
      <c r="G22" s="26">
        <v>3626174</v>
      </c>
      <c r="H22" s="26">
        <v>0</v>
      </c>
      <c r="I22" s="26">
        <v>0</v>
      </c>
    </row>
    <row r="23" spans="1:9" ht="12.75">
      <c r="A23" s="25">
        <v>10</v>
      </c>
      <c r="B23" s="25">
        <v>6</v>
      </c>
      <c r="C23" s="26">
        <v>104076759.43</v>
      </c>
      <c r="D23" s="26">
        <v>689453462.01</v>
      </c>
      <c r="E23" s="26">
        <v>102848648.53</v>
      </c>
      <c r="F23" s="26">
        <v>644947272.68</v>
      </c>
      <c r="G23" s="26">
        <v>99592487.99</v>
      </c>
      <c r="H23" s="26">
        <v>655567323.11</v>
      </c>
      <c r="I23" s="26">
        <v>3350379444.9725</v>
      </c>
    </row>
    <row r="24" spans="1:9" ht="12.75">
      <c r="A24" s="25">
        <v>36</v>
      </c>
      <c r="B24" s="25">
        <v>12</v>
      </c>
      <c r="C24" s="26">
        <v>1043395258.32</v>
      </c>
      <c r="D24" s="26">
        <v>2505787870.06</v>
      </c>
      <c r="E24" s="26">
        <v>1006463147.81</v>
      </c>
      <c r="F24" s="26">
        <v>2448105247.61</v>
      </c>
      <c r="G24" s="26">
        <v>989555968.55</v>
      </c>
      <c r="H24" s="26">
        <v>2434162417.62</v>
      </c>
      <c r="I24" s="26">
        <v>10504566751.2029</v>
      </c>
    </row>
    <row r="25" spans="1:9" ht="12.75">
      <c r="A25" s="25">
        <v>0</v>
      </c>
      <c r="B25" s="25">
        <v>1</v>
      </c>
      <c r="C25" s="26">
        <v>19367452</v>
      </c>
      <c r="D25" s="26">
        <v>223918663.36</v>
      </c>
      <c r="E25" s="26">
        <v>20732397</v>
      </c>
      <c r="F25" s="26">
        <v>234851671.97</v>
      </c>
      <c r="G25" s="26">
        <v>22038447</v>
      </c>
      <c r="H25" s="26">
        <v>225676235.36</v>
      </c>
      <c r="I25" s="26">
        <v>1031890105.72</v>
      </c>
    </row>
    <row r="26" spans="1:9" ht="12.75">
      <c r="A26" s="25">
        <v>20</v>
      </c>
      <c r="B26" s="25">
        <v>0</v>
      </c>
      <c r="C26" s="26">
        <v>1944698776.01</v>
      </c>
      <c r="D26" s="26">
        <v>54342007.77</v>
      </c>
      <c r="E26" s="26">
        <v>1952709648.28</v>
      </c>
      <c r="F26" s="26">
        <v>53943422.68</v>
      </c>
      <c r="G26" s="26">
        <v>1961880739.96</v>
      </c>
      <c r="H26" s="26">
        <v>58422715.5799999</v>
      </c>
      <c r="I26" s="26">
        <v>592567068.6424</v>
      </c>
    </row>
    <row r="27" spans="1:9" ht="12.75">
      <c r="A27" s="25">
        <v>0</v>
      </c>
      <c r="B27" s="25">
        <v>0</v>
      </c>
      <c r="C27" s="26">
        <v>103429011.43</v>
      </c>
      <c r="D27" s="26">
        <v>0</v>
      </c>
      <c r="E27" s="26">
        <v>68471194</v>
      </c>
      <c r="F27" s="26">
        <v>0</v>
      </c>
      <c r="G27" s="26">
        <v>95145462.6</v>
      </c>
      <c r="H27" s="26">
        <v>0</v>
      </c>
      <c r="I27" s="26">
        <v>0</v>
      </c>
    </row>
    <row r="28" spans="1:9" ht="12.75">
      <c r="A28" s="25">
        <v>196</v>
      </c>
      <c r="B28" s="25">
        <v>1</v>
      </c>
      <c r="C28" s="26">
        <v>344439870.2</v>
      </c>
      <c r="D28" s="26">
        <v>10691542.22</v>
      </c>
      <c r="E28" s="26">
        <v>305572727.03</v>
      </c>
      <c r="F28" s="26">
        <v>5489883.31</v>
      </c>
      <c r="G28" s="26">
        <v>264597157.67</v>
      </c>
      <c r="H28" s="26">
        <v>5924964.12</v>
      </c>
      <c r="I28" s="26">
        <v>30848745.317</v>
      </c>
    </row>
    <row r="29" spans="1:9" ht="12.75">
      <c r="A29" s="25">
        <v>4</v>
      </c>
      <c r="B29" s="25">
        <v>1</v>
      </c>
      <c r="C29" s="26">
        <v>410542688.41</v>
      </c>
      <c r="D29" s="26">
        <v>276478846.52</v>
      </c>
      <c r="E29" s="26">
        <v>412358419.77</v>
      </c>
      <c r="F29" s="26">
        <v>271828076.21</v>
      </c>
      <c r="G29" s="26">
        <v>396873506.54</v>
      </c>
      <c r="H29" s="26">
        <v>278175480.5</v>
      </c>
      <c r="I29" s="26">
        <v>1158535487.3285</v>
      </c>
    </row>
    <row r="30" spans="1:9" ht="12.75">
      <c r="A30" s="25">
        <v>6</v>
      </c>
      <c r="B30" s="25">
        <v>0</v>
      </c>
      <c r="C30" s="26">
        <v>41801201.32</v>
      </c>
      <c r="D30" s="26">
        <v>39638326.27</v>
      </c>
      <c r="E30" s="26">
        <v>41727183.94</v>
      </c>
      <c r="F30" s="26">
        <v>38528450.93</v>
      </c>
      <c r="G30" s="26">
        <v>45008589.34</v>
      </c>
      <c r="H30" s="26">
        <v>39104448.1</v>
      </c>
      <c r="I30" s="26">
        <v>193860600.6215</v>
      </c>
    </row>
    <row r="31" spans="1:9" ht="12.75">
      <c r="A31" s="25">
        <v>2197</v>
      </c>
      <c r="B31" s="25">
        <v>1</v>
      </c>
      <c r="C31" s="26">
        <v>333192486.35</v>
      </c>
      <c r="D31" s="26">
        <v>149281141.1</v>
      </c>
      <c r="E31" s="26">
        <v>337808337.86</v>
      </c>
      <c r="F31" s="26">
        <v>143567198.19</v>
      </c>
      <c r="G31" s="26">
        <v>303449434.32</v>
      </c>
      <c r="H31" s="26">
        <v>145529858.57</v>
      </c>
      <c r="I31" s="26">
        <v>324453762.8395</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milano</dc:creator>
  <cp:keywords/>
  <dc:description/>
  <cp:lastModifiedBy>Пользователь Windows</cp:lastModifiedBy>
  <cp:lastPrinted>2020-04-22T12:12:48Z</cp:lastPrinted>
  <dcterms:modified xsi:type="dcterms:W3CDTF">2020-04-22T12:13:41Z</dcterms:modified>
  <cp:category/>
  <cp:version/>
  <cp:contentType/>
  <cp:contentStatus/>
</cp:coreProperties>
</file>