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definedName name="_xlnm.Print_Area" localSheetId="0">'Sheet1'!$A$1:$M$47</definedName>
  </definedNames>
  <calcPr fullCalcOnLoad="1" fullPrecision="0" iterate="1" iterateCount="100" iterateDelta="0.001"/>
</workbook>
</file>

<file path=xl/sharedStrings.xml><?xml version="1.0" encoding="utf-8"?>
<sst xmlns="http://schemas.openxmlformats.org/spreadsheetml/2006/main" count="53" uniqueCount="29">
  <si>
    <t>Executorul si numarul telefonului      O. Tabirta  022 30-32-85</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</si>
  <si>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</si>
  <si>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</si>
  <si>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</si>
  <si>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</si>
  <si>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</si>
  <si>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</si>
  <si>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</si>
  <si>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</si>
  <si>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</si>
  <si>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</si>
  <si>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</si>
  <si>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</si>
  <si>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</si>
  <si>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</si>
  <si>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</si>
  <si>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</si>
  <si>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</si>
  <si>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</si>
  <si>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</si>
  <si>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Presedintele Comitetului de Conducere al bancii  ______________________________</t>
  </si>
  <si>
    <t>A</t>
  </si>
  <si>
    <t>Total depozite:</t>
  </si>
  <si>
    <t>** sumele depozitelor in valuta straina se recalculeaza la cursul oficial al leului moldovenesc valabil la data gestionara.</t>
  </si>
  <si>
    <t>anului precedent celui gestionar</t>
  </si>
  <si>
    <t>la situatia   31.01.2019</t>
  </si>
  <si>
    <t>Tipul de depozit</t>
  </si>
  <si>
    <t>*** se calculeaza conform pct. 4 din Instructiunea privind raportarea ratelor dobanzilor aplicate de bancile din R.Moldova.</t>
  </si>
  <si>
    <t>Depozite la vedere cu dobanda:</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</si>
</sst>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 _-#,##0\ &quot;Lei&quot;;* \-#,##0\ &quot;Lei&quot;;* _-&quot;-&quot;\ &quot;Lei&quot;;@"/>
    <numFmt numFmtId="173" formatCode="* #,##0;* \-#,##0;* &quot;-&quot;;@"/>
    <numFmt numFmtId="174" formatCode="* _-#,##0.00\ &quot;Lei&quot;;* \-#,##0.00\ &quot;Lei&quot;;* _-&quot;-&quot;??\ &quot;Lei&quot;;@"/>
    <numFmt numFmtId="175" formatCode="* #,##0.00;* \-#,##0.00;* &quot;-&quot;??;@"/>
    <numFmt numFmtId="176" formatCode="\$#,##0_);\(\$#,##0\)"/>
    <numFmt numFmtId="177" formatCode="\$#,##0_);[Red]\(\$#,##0\)"/>
    <numFmt numFmtId="178" formatCode="\$#,##0.00_);\(\$#,##0.00\)"/>
    <numFmt numFmtId="179" formatCode="\$#,##0.00_);[Red]\(\$#,##0.00\)"/>
    <numFmt numFmtId="180" formatCode="* _-&quot;$&quot;#,##0;* \-&quot;$&quot;#,##0;* _-&quot;$&quot;&quot;-&quot;;@"/>
    <numFmt numFmtId="181" formatCode="* _-&quot;$&quot;#,##0.00;* \-&quot;$&quot;#,##0.00;* _-&quot;$&quot;&quot;-&quot;??;@"/>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0"/>
    <numFmt numFmtId="191" formatCode="#0.0"/>
    <numFmt numFmtId="192" formatCode="#0"/>
    <numFmt numFmtId="193" formatCode="#0.0000000000000000"/>
    <numFmt numFmtId="194" formatCode="#0.000000000000000"/>
    <numFmt numFmtId="195" formatCode="#0.00000000000000"/>
    <numFmt numFmtId="196" formatCode="#0.0000000000000"/>
    <numFmt numFmtId="197" formatCode="#0.000000000000"/>
    <numFmt numFmtId="198" formatCode="#0.00000000000"/>
    <numFmt numFmtId="199" formatCode="#0.00000000000000000"/>
    <numFmt numFmtId="200" formatCode="#0.000000000000000000"/>
    <numFmt numFmtId="201" formatCode="#0.0000000000000000000"/>
    <numFmt numFmtId="202" formatCode="#0.00000000000000000000"/>
    <numFmt numFmtId="203" formatCode="#0.000000000000000000000"/>
    <numFmt numFmtId="204" formatCode="0.0E+00"/>
    <numFmt numFmtId="205" formatCode="0.E+00"/>
    <numFmt numFmtId="206" formatCode="0.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thin"/>
      <bottom style="medium"/>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5" fontId="1" fillId="0" borderId="0" applyFont="0" applyFill="0" applyBorder="0" applyAlignment="0" applyProtection="0"/>
    <xf numFmtId="173" fontId="1" fillId="0" borderId="0" applyFon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1">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16" xfId="0" applyFont="1" applyBorder="1" applyAlignment="1">
      <alignment/>
    </xf>
    <xf numFmtId="0" fontId="4" fillId="0" borderId="18" xfId="0" applyFont="1" applyBorder="1" applyAlignment="1">
      <alignment/>
    </xf>
    <xf numFmtId="0" fontId="4" fillId="0" borderId="25" xfId="0" applyNumberFormat="1" applyFont="1" applyFill="1" applyBorder="1" applyAlignment="1" applyProtection="1">
      <alignment/>
      <protection/>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192"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5" fillId="0" borderId="26" xfId="0" applyNumberFormat="1" applyFont="1" applyFill="1" applyBorder="1" applyAlignment="1" applyProtection="1">
      <alignment/>
      <protection/>
    </xf>
    <xf numFmtId="0" fontId="5" fillId="0" borderId="28" xfId="0" applyNumberFormat="1" applyFont="1" applyFill="1" applyBorder="1" applyAlignment="1" applyProtection="1">
      <alignment/>
      <protection/>
    </xf>
    <xf numFmtId="0" fontId="4" fillId="0" borderId="29" xfId="0" applyNumberFormat="1" applyFont="1" applyFill="1" applyBorder="1" applyAlignment="1" applyProtection="1">
      <alignment/>
      <protection/>
    </xf>
    <xf numFmtId="192" fontId="0" fillId="0" borderId="0" xfId="0" applyNumberFormat="1" applyAlignment="1">
      <alignment/>
    </xf>
    <xf numFmtId="2" fontId="4" fillId="0" borderId="30"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31" xfId="0" applyNumberFormat="1" applyFont="1" applyFill="1" applyBorder="1" applyAlignment="1" applyProtection="1">
      <alignment/>
      <protection/>
    </xf>
    <xf numFmtId="2" fontId="4" fillId="0" borderId="26"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3" fontId="4" fillId="0" borderId="15" xfId="0" applyNumberFormat="1" applyFont="1" applyFill="1" applyBorder="1" applyAlignment="1">
      <alignment/>
    </xf>
    <xf numFmtId="3" fontId="4" fillId="0" borderId="16" xfId="0" applyNumberFormat="1" applyFont="1" applyFill="1" applyBorder="1" applyAlignment="1">
      <alignment/>
    </xf>
    <xf numFmtId="3" fontId="4" fillId="0" borderId="31" xfId="0" applyNumberFormat="1" applyFont="1" applyBorder="1" applyAlignment="1">
      <alignment/>
    </xf>
    <xf numFmtId="3" fontId="4" fillId="0" borderId="16" xfId="0" applyNumberFormat="1" applyFont="1" applyBorder="1" applyAlignment="1">
      <alignment/>
    </xf>
    <xf numFmtId="3" fontId="4" fillId="0" borderId="37" xfId="0" applyNumberFormat="1" applyFont="1" applyFill="1" applyBorder="1" applyAlignment="1" applyProtection="1">
      <alignment wrapText="1"/>
      <protection/>
    </xf>
    <xf numFmtId="3" fontId="4" fillId="0" borderId="38" xfId="0" applyNumberFormat="1" applyFont="1" applyFill="1" applyBorder="1" applyAlignment="1" applyProtection="1">
      <alignment/>
      <protection/>
    </xf>
    <xf numFmtId="3" fontId="4" fillId="0" borderId="39"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26"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42" xfId="0" applyNumberFormat="1" applyFont="1" applyBorder="1" applyAlignment="1">
      <alignment/>
    </xf>
    <xf numFmtId="3" fontId="4" fillId="0" borderId="29"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43" xfId="0" applyNumberFormat="1" applyFont="1" applyFill="1" applyBorder="1" applyAlignment="1" applyProtection="1">
      <alignment/>
      <protection/>
    </xf>
    <xf numFmtId="3" fontId="4" fillId="0" borderId="43" xfId="0" applyNumberFormat="1" applyFont="1" applyBorder="1" applyAlignment="1">
      <alignment/>
    </xf>
    <xf numFmtId="3" fontId="4" fillId="0" borderId="44" xfId="0" applyNumberFormat="1" applyFont="1" applyBorder="1" applyAlignment="1">
      <alignment/>
    </xf>
    <xf numFmtId="3" fontId="4" fillId="0" borderId="45"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47"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14" fontId="4" fillId="0" borderId="0" xfId="0" applyNumberFormat="1" applyFont="1" applyAlignment="1">
      <alignment/>
    </xf>
    <xf numFmtId="0" fontId="5" fillId="0" borderId="31"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protection/>
    </xf>
    <xf numFmtId="0" fontId="5" fillId="0" borderId="55" xfId="0" applyNumberFormat="1" applyFont="1" applyFill="1" applyBorder="1" applyAlignment="1" applyProtection="1">
      <alignment horizontal="center" vertical="center"/>
      <protection/>
    </xf>
    <xf numFmtId="0" fontId="5" fillId="0" borderId="56"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31</xdr:row>
      <xdr:rowOff>142875</xdr:rowOff>
    </xdr:from>
    <xdr:to>
      <xdr:col>12</xdr:col>
      <xdr:colOff>600075</xdr:colOff>
      <xdr:row>44</xdr:row>
      <xdr:rowOff>66675</xdr:rowOff>
    </xdr:to>
    <xdr:pic>
      <xdr:nvPicPr>
        <xdr:cNvPr id="1" name="Picture 1"/>
        <xdr:cNvPicPr preferRelativeResize="1">
          <a:picLocks noChangeAspect="1"/>
        </xdr:cNvPicPr>
      </xdr:nvPicPr>
      <xdr:blipFill>
        <a:blip r:embed="rId1"/>
        <a:stretch>
          <a:fillRect/>
        </a:stretch>
      </xdr:blipFill>
      <xdr:spPr>
        <a:xfrm>
          <a:off x="0" y="5867400"/>
          <a:ext cx="11334750" cy="2028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view="pageBreakPreview" zoomScaleSheetLayoutView="100" zoomScalePageLayoutView="0" workbookViewId="0" topLeftCell="A1">
      <selection activeCell="I47" sqref="I47"/>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75">
      <c r="A1" s="3"/>
      <c r="B1" s="3"/>
      <c r="C1" s="3"/>
      <c r="F1" s="3"/>
      <c r="G1" s="3"/>
      <c r="H1" s="3"/>
      <c r="J1" s="3"/>
      <c r="K1" s="27"/>
      <c r="L1" s="3"/>
      <c r="M1" s="3"/>
    </row>
    <row r="2" spans="1:13" ht="12.75">
      <c r="A2" s="3"/>
      <c r="B2" s="3"/>
      <c r="C2" s="3"/>
      <c r="F2" s="3"/>
      <c r="G2" s="3"/>
      <c r="H2" s="3"/>
      <c r="J2" s="3"/>
      <c r="L2" s="3"/>
      <c r="M2" s="3"/>
    </row>
    <row r="3" spans="1:13" ht="12.75">
      <c r="A3" s="83" t="s">
        <v>4</v>
      </c>
      <c r="B3" s="83"/>
      <c r="C3" s="83"/>
      <c r="D3" s="83"/>
      <c r="E3" s="83"/>
      <c r="F3" s="83"/>
      <c r="G3" s="83"/>
      <c r="H3" s="83"/>
      <c r="I3" s="83"/>
      <c r="J3" s="83"/>
      <c r="K3" s="83"/>
      <c r="L3" s="83"/>
      <c r="M3" s="83"/>
    </row>
    <row r="4" spans="1:13" ht="12.75">
      <c r="A4" s="83" t="s">
        <v>10</v>
      </c>
      <c r="B4" s="83"/>
      <c r="C4" s="83"/>
      <c r="D4" s="83"/>
      <c r="E4" s="83"/>
      <c r="F4" s="83"/>
      <c r="G4" s="83"/>
      <c r="H4" s="83"/>
      <c r="I4" s="83"/>
      <c r="J4" s="83"/>
      <c r="K4" s="83"/>
      <c r="L4" s="83"/>
      <c r="M4" s="83"/>
    </row>
    <row r="5" ht="12.75">
      <c r="A5" s="3"/>
    </row>
    <row r="6" spans="1:13" ht="12.75">
      <c r="A6" s="83" t="s">
        <v>25</v>
      </c>
      <c r="B6" s="83"/>
      <c r="C6" s="83"/>
      <c r="D6" s="83"/>
      <c r="E6" s="83"/>
      <c r="F6" s="83"/>
      <c r="G6" s="83"/>
      <c r="H6" s="83"/>
      <c r="I6" s="83"/>
      <c r="J6" s="83"/>
      <c r="K6" s="83"/>
      <c r="L6" s="83"/>
      <c r="M6" s="83"/>
    </row>
    <row r="7" ht="12.75">
      <c r="A7" s="3"/>
    </row>
    <row r="8" spans="1:13" ht="42.75" customHeight="1">
      <c r="A8" s="84" t="s">
        <v>26</v>
      </c>
      <c r="B8" s="78" t="s">
        <v>18</v>
      </c>
      <c r="C8" s="78"/>
      <c r="D8" s="78"/>
      <c r="E8" s="78"/>
      <c r="F8" s="78"/>
      <c r="G8" s="79"/>
      <c r="H8" s="78" t="s">
        <v>19</v>
      </c>
      <c r="I8" s="78"/>
      <c r="J8" s="78"/>
      <c r="K8" s="78"/>
      <c r="L8" s="78"/>
      <c r="M8" s="78"/>
    </row>
    <row r="9" spans="1:13" ht="12.75">
      <c r="A9" s="84"/>
      <c r="B9" s="86" t="s">
        <v>2</v>
      </c>
      <c r="C9" s="87"/>
      <c r="D9" s="77" t="s">
        <v>13</v>
      </c>
      <c r="E9" s="77"/>
      <c r="F9" s="88" t="s">
        <v>24</v>
      </c>
      <c r="G9" s="89"/>
      <c r="H9" s="90" t="s">
        <v>2</v>
      </c>
      <c r="I9" s="90"/>
      <c r="J9" s="82" t="s">
        <v>13</v>
      </c>
      <c r="K9" s="82"/>
      <c r="L9" s="80" t="s">
        <v>24</v>
      </c>
      <c r="M9" s="81"/>
    </row>
    <row r="10" spans="1:13" ht="38.25">
      <c r="A10" s="85"/>
      <c r="B10" s="4" t="s">
        <v>1</v>
      </c>
      <c r="C10" s="5" t="s">
        <v>6</v>
      </c>
      <c r="D10" s="6" t="s">
        <v>1</v>
      </c>
      <c r="E10" s="7" t="s">
        <v>6</v>
      </c>
      <c r="F10" s="6" t="s">
        <v>1</v>
      </c>
      <c r="G10" s="8" t="s">
        <v>6</v>
      </c>
      <c r="H10" s="9" t="s">
        <v>1</v>
      </c>
      <c r="I10" s="10" t="s">
        <v>9</v>
      </c>
      <c r="J10" s="11" t="s">
        <v>1</v>
      </c>
      <c r="K10" s="11" t="s">
        <v>9</v>
      </c>
      <c r="L10" s="12" t="s">
        <v>1</v>
      </c>
      <c r="M10" s="13" t="s">
        <v>9</v>
      </c>
    </row>
    <row r="11" spans="1:13" ht="12.75">
      <c r="A11" s="14" t="s">
        <v>21</v>
      </c>
      <c r="B11" s="15">
        <v>1</v>
      </c>
      <c r="C11" s="15">
        <v>2</v>
      </c>
      <c r="D11" s="15">
        <v>3</v>
      </c>
      <c r="E11" s="15">
        <v>4</v>
      </c>
      <c r="F11" s="15">
        <v>5</v>
      </c>
      <c r="G11" s="15">
        <v>6</v>
      </c>
      <c r="H11" s="16">
        <v>7</v>
      </c>
      <c r="I11" s="16">
        <v>8</v>
      </c>
      <c r="J11" s="16">
        <v>9</v>
      </c>
      <c r="K11" s="16">
        <v>10</v>
      </c>
      <c r="L11" s="16">
        <v>11</v>
      </c>
      <c r="M11" s="17">
        <v>12</v>
      </c>
    </row>
    <row r="12" spans="1:13" ht="12.75">
      <c r="A12" s="18" t="s">
        <v>11</v>
      </c>
      <c r="B12" s="47"/>
      <c r="C12" s="48"/>
      <c r="D12" s="49"/>
      <c r="E12" s="50"/>
      <c r="F12" s="50"/>
      <c r="G12" s="50"/>
      <c r="H12" s="19"/>
      <c r="I12" s="19"/>
      <c r="J12" s="19"/>
      <c r="K12" s="19"/>
      <c r="L12" s="20"/>
      <c r="M12" s="21"/>
    </row>
    <row r="13" spans="1:13" ht="12.75">
      <c r="A13" s="22" t="s">
        <v>14</v>
      </c>
      <c r="B13" s="51">
        <f>(349546487.08+1361036.73)/1000</f>
        <v>350908</v>
      </c>
      <c r="C13" s="52">
        <f>(1204121258.91+0)/1000</f>
        <v>1204121</v>
      </c>
      <c r="D13" s="51">
        <f>(364785029.14+1549543.16)/1000</f>
        <v>366335</v>
      </c>
      <c r="E13" s="52">
        <f>(1194526972.58+0)/1000</f>
        <v>1194527</v>
      </c>
      <c r="F13" s="51">
        <f>(364785029.14+1549543.16)/1000</f>
        <v>366335</v>
      </c>
      <c r="G13" s="53">
        <f>(1194526972.58+0)/1000</f>
        <v>1194527</v>
      </c>
      <c r="H13" s="32">
        <v>0</v>
      </c>
      <c r="I13" s="32">
        <v>0</v>
      </c>
      <c r="J13" s="32">
        <v>0</v>
      </c>
      <c r="K13" s="35">
        <v>0</v>
      </c>
      <c r="L13" s="32">
        <v>0</v>
      </c>
      <c r="M13" s="36">
        <v>0</v>
      </c>
    </row>
    <row r="14" spans="1:13" ht="12.75">
      <c r="A14" s="22" t="s">
        <v>8</v>
      </c>
      <c r="B14" s="54">
        <f>(2182602480.71+0)/1000</f>
        <v>2182602</v>
      </c>
      <c r="C14" s="55">
        <f>(1631761887.39+0)/1000</f>
        <v>1631762</v>
      </c>
      <c r="D14" s="54">
        <f>(2229365937.45+0)/1000</f>
        <v>2229366</v>
      </c>
      <c r="E14" s="55">
        <f>(1569668344.31+0)/1000</f>
        <v>1569668</v>
      </c>
      <c r="F14" s="54">
        <f>(2229365937.45+0)/1000</f>
        <v>2229366</v>
      </c>
      <c r="G14" s="56">
        <f>(1569668344.31+0)/1000</f>
        <v>1569668</v>
      </c>
      <c r="H14" s="32">
        <v>0</v>
      </c>
      <c r="I14" s="32">
        <v>0</v>
      </c>
      <c r="J14" s="32">
        <v>0</v>
      </c>
      <c r="K14" s="35">
        <v>0</v>
      </c>
      <c r="L14" s="32">
        <v>0</v>
      </c>
      <c r="M14" s="36">
        <v>0</v>
      </c>
    </row>
    <row r="15" spans="1:13" ht="12.75">
      <c r="A15" s="22" t="s">
        <v>3</v>
      </c>
      <c r="B15" s="57">
        <f>11970522.48/1000</f>
        <v>11971</v>
      </c>
      <c r="C15" s="52">
        <f>3286526.4/1000</f>
        <v>3287</v>
      </c>
      <c r="D15" s="57">
        <f>2386663.25/1000</f>
        <v>2387</v>
      </c>
      <c r="E15" s="52">
        <f>2658476.37/1000</f>
        <v>2658</v>
      </c>
      <c r="F15" s="57">
        <f>2386663.25/1000</f>
        <v>2387</v>
      </c>
      <c r="G15" s="53">
        <f>2658476.37/1000</f>
        <v>2658</v>
      </c>
      <c r="H15" s="32">
        <v>0</v>
      </c>
      <c r="I15" s="32">
        <v>0</v>
      </c>
      <c r="J15" s="32">
        <v>0</v>
      </c>
      <c r="K15" s="35">
        <v>0</v>
      </c>
      <c r="L15" s="32">
        <v>0</v>
      </c>
      <c r="M15" s="36">
        <v>0</v>
      </c>
    </row>
    <row r="16" spans="1:13" ht="12.75">
      <c r="A16" s="28" t="s">
        <v>28</v>
      </c>
      <c r="B16" s="54"/>
      <c r="C16" s="58"/>
      <c r="D16" s="54"/>
      <c r="E16" s="58"/>
      <c r="F16" s="54"/>
      <c r="G16" s="59"/>
      <c r="H16" s="33"/>
      <c r="I16" s="33"/>
      <c r="J16" s="33"/>
      <c r="K16" s="37"/>
      <c r="L16" s="33"/>
      <c r="M16" s="38"/>
    </row>
    <row r="17" spans="1:13" ht="12.75">
      <c r="A17" s="22" t="s">
        <v>14</v>
      </c>
      <c r="B17" s="57">
        <f>(1471060386.21+0)/1000</f>
        <v>1471060</v>
      </c>
      <c r="C17" s="57">
        <f>(19092436.27+0)/1000</f>
        <v>19092</v>
      </c>
      <c r="D17" s="57">
        <f>(1425555677.77+0)/1000</f>
        <v>1425556</v>
      </c>
      <c r="E17" s="57">
        <f>(18269890.96+0)/1000</f>
        <v>18270</v>
      </c>
      <c r="F17" s="57">
        <f>(1425555677.77+0)/1000</f>
        <v>1425556</v>
      </c>
      <c r="G17" s="60">
        <f>(18269890.96+0)/1000</f>
        <v>18270</v>
      </c>
      <c r="H17" s="32">
        <v>0.95</v>
      </c>
      <c r="I17" s="32">
        <v>2</v>
      </c>
      <c r="J17" s="32">
        <v>0.92</v>
      </c>
      <c r="K17" s="35">
        <v>2</v>
      </c>
      <c r="L17" s="32">
        <v>0.92</v>
      </c>
      <c r="M17" s="36">
        <v>2</v>
      </c>
    </row>
    <row r="18" spans="1:13" ht="12.75">
      <c r="A18" s="22" t="s">
        <v>8</v>
      </c>
      <c r="B18" s="54">
        <f>(159946669.24+0)/1000</f>
        <v>159947</v>
      </c>
      <c r="C18" s="61">
        <f>(60924818.17+0)/1000</f>
        <v>60925</v>
      </c>
      <c r="D18" s="54">
        <f>(279113921.16+0)/1000</f>
        <v>279114</v>
      </c>
      <c r="E18" s="61">
        <f>(74710782.06+0)/1000</f>
        <v>74711</v>
      </c>
      <c r="F18" s="54">
        <f>(279113921.16+0)/1000</f>
        <v>279114</v>
      </c>
      <c r="G18" s="62">
        <f>(74710782.06+0)/1000</f>
        <v>74711</v>
      </c>
      <c r="H18" s="32">
        <v>1</v>
      </c>
      <c r="I18" s="32">
        <v>0.46</v>
      </c>
      <c r="J18" s="32">
        <v>1.18</v>
      </c>
      <c r="K18" s="35">
        <v>0.42</v>
      </c>
      <c r="L18" s="34">
        <v>1.18</v>
      </c>
      <c r="M18" s="36">
        <v>0.42</v>
      </c>
    </row>
    <row r="19" spans="1:13" ht="12.75">
      <c r="A19" s="22" t="s">
        <v>3</v>
      </c>
      <c r="B19" s="57">
        <f aca="true" t="shared" si="0" ref="B19:G19">0/1000</f>
        <v>0</v>
      </c>
      <c r="C19" s="52">
        <f t="shared" si="0"/>
        <v>0</v>
      </c>
      <c r="D19" s="57">
        <f t="shared" si="0"/>
        <v>0</v>
      </c>
      <c r="E19" s="52">
        <f t="shared" si="0"/>
        <v>0</v>
      </c>
      <c r="F19" s="57">
        <f t="shared" si="0"/>
        <v>0</v>
      </c>
      <c r="G19" s="53">
        <f t="shared" si="0"/>
        <v>0</v>
      </c>
      <c r="H19" s="32">
        <v>0</v>
      </c>
      <c r="I19" s="32">
        <v>0</v>
      </c>
      <c r="J19" s="32">
        <v>0</v>
      </c>
      <c r="K19" s="35">
        <v>0</v>
      </c>
      <c r="L19" s="32">
        <v>0</v>
      </c>
      <c r="M19" s="36">
        <v>0</v>
      </c>
    </row>
    <row r="20" spans="1:13" ht="12.75">
      <c r="A20" s="28" t="s">
        <v>12</v>
      </c>
      <c r="B20" s="54"/>
      <c r="C20" s="55"/>
      <c r="D20" s="54"/>
      <c r="E20" s="55"/>
      <c r="F20" s="54"/>
      <c r="G20" s="56"/>
      <c r="H20" s="33"/>
      <c r="I20" s="33"/>
      <c r="J20" s="33"/>
      <c r="K20" s="37"/>
      <c r="L20" s="33"/>
      <c r="M20" s="38"/>
    </row>
    <row r="21" spans="1:13" ht="12.75">
      <c r="A21" s="22" t="s">
        <v>14</v>
      </c>
      <c r="B21" s="57">
        <f>(357605.5+16005.86+0)/1000</f>
        <v>374</v>
      </c>
      <c r="C21" s="52">
        <f>(183098.04+226817281.39)/1000</f>
        <v>227000</v>
      </c>
      <c r="D21" s="57">
        <f>(356605.5+16005.86)/1000</f>
        <v>373</v>
      </c>
      <c r="E21" s="52">
        <f>(183556.32+236086775.46)/1000</f>
        <v>236270</v>
      </c>
      <c r="F21" s="57">
        <f>(356605.5+16005.86)/1000</f>
        <v>373</v>
      </c>
      <c r="G21" s="53">
        <f>(183556.32+236086775.46)/1000</f>
        <v>236270</v>
      </c>
      <c r="H21" s="32">
        <v>0</v>
      </c>
      <c r="I21" s="32">
        <v>0</v>
      </c>
      <c r="J21" s="32">
        <v>0</v>
      </c>
      <c r="K21" s="35">
        <v>0</v>
      </c>
      <c r="L21" s="32">
        <v>0</v>
      </c>
      <c r="M21" s="36">
        <v>0</v>
      </c>
    </row>
    <row r="22" spans="1:13" ht="12.75">
      <c r="A22" s="22" t="s">
        <v>8</v>
      </c>
      <c r="B22" s="54">
        <f>15988301.89/1000</f>
        <v>15988</v>
      </c>
      <c r="C22" s="58">
        <f>5759141.74/1000</f>
        <v>5759</v>
      </c>
      <c r="D22" s="54">
        <f>20524226.32/1000</f>
        <v>20524</v>
      </c>
      <c r="E22" s="58">
        <f>27399608.41/1000</f>
        <v>27400</v>
      </c>
      <c r="F22" s="54">
        <f>20524226.32/1000</f>
        <v>20524</v>
      </c>
      <c r="G22" s="59">
        <f>27399608.41/1000</f>
        <v>27400</v>
      </c>
      <c r="H22" s="32">
        <v>0</v>
      </c>
      <c r="I22" s="32">
        <v>0</v>
      </c>
      <c r="J22" s="32">
        <v>0</v>
      </c>
      <c r="K22" s="35">
        <v>0</v>
      </c>
      <c r="L22" s="32">
        <v>0</v>
      </c>
      <c r="M22" s="36">
        <v>0</v>
      </c>
    </row>
    <row r="23" spans="1:13" ht="12.75">
      <c r="A23" s="22" t="s">
        <v>3</v>
      </c>
      <c r="B23" s="60">
        <f aca="true" t="shared" si="1" ref="B23:G23">0/1000</f>
        <v>0</v>
      </c>
      <c r="C23" s="55">
        <f t="shared" si="1"/>
        <v>0</v>
      </c>
      <c r="D23" s="60">
        <f t="shared" si="1"/>
        <v>0</v>
      </c>
      <c r="E23" s="55">
        <f t="shared" si="1"/>
        <v>0</v>
      </c>
      <c r="F23" s="60">
        <f t="shared" si="1"/>
        <v>0</v>
      </c>
      <c r="G23" s="56">
        <f t="shared" si="1"/>
        <v>0</v>
      </c>
      <c r="H23" s="32">
        <v>0</v>
      </c>
      <c r="I23" s="32">
        <v>0</v>
      </c>
      <c r="J23" s="32">
        <v>0</v>
      </c>
      <c r="K23" s="35">
        <v>0</v>
      </c>
      <c r="L23" s="32">
        <v>0</v>
      </c>
      <c r="M23" s="36">
        <v>0</v>
      </c>
    </row>
    <row r="24" spans="1:13" ht="12.75">
      <c r="A24" s="29" t="s">
        <v>16</v>
      </c>
      <c r="B24" s="54"/>
      <c r="C24" s="63"/>
      <c r="D24" s="54"/>
      <c r="E24" s="63"/>
      <c r="F24" s="54"/>
      <c r="G24" s="64"/>
      <c r="H24" s="33"/>
      <c r="I24" s="33"/>
      <c r="J24" s="33"/>
      <c r="K24" s="37"/>
      <c r="L24" s="33"/>
      <c r="M24" s="38"/>
    </row>
    <row r="25" spans="1:13" ht="12.75">
      <c r="A25" s="22" t="s">
        <v>14</v>
      </c>
      <c r="B25" s="57">
        <f>(4912804296.61001+460494916.1)/1000</f>
        <v>5373299</v>
      </c>
      <c r="C25" s="52">
        <f>(4338477452.10001+565344426.85)/1000</f>
        <v>4903822</v>
      </c>
      <c r="D25" s="57">
        <f>(4839540654.80001+466250452.22)/1000</f>
        <v>5305791</v>
      </c>
      <c r="E25" s="52">
        <f>(4270774671.64999+562941018.089999)/1000</f>
        <v>4833716</v>
      </c>
      <c r="F25" s="57">
        <f>(4839540654.79999+466250452.22)/1000</f>
        <v>5305791</v>
      </c>
      <c r="G25" s="53">
        <f>(4270774671.64999+562941018.09)/1000</f>
        <v>4833716</v>
      </c>
      <c r="H25" s="32">
        <v>4.62</v>
      </c>
      <c r="I25" s="32">
        <v>0.9</v>
      </c>
      <c r="J25" s="32">
        <v>4.61</v>
      </c>
      <c r="K25" s="35">
        <v>0.91</v>
      </c>
      <c r="L25" s="32">
        <v>4.61</v>
      </c>
      <c r="M25" s="36">
        <v>0.91</v>
      </c>
    </row>
    <row r="26" spans="1:13" ht="12.75">
      <c r="A26" s="30" t="s">
        <v>8</v>
      </c>
      <c r="B26" s="54">
        <f>641950469.67/1000-2475</f>
        <v>639475</v>
      </c>
      <c r="C26" s="58">
        <f>523427232.7/1000-111089</f>
        <v>412338</v>
      </c>
      <c r="D26" s="54">
        <f>706201330.5/1000</f>
        <v>706201</v>
      </c>
      <c r="E26" s="58">
        <f>370138551.14/1000</f>
        <v>370139</v>
      </c>
      <c r="F26" s="54">
        <f>706201330.5/1000</f>
        <v>706201</v>
      </c>
      <c r="G26" s="59">
        <f>370138551.14/1000</f>
        <v>370139</v>
      </c>
      <c r="H26" s="32">
        <v>4.5</v>
      </c>
      <c r="I26" s="32">
        <v>1.88</v>
      </c>
      <c r="J26" s="32">
        <v>4.28</v>
      </c>
      <c r="K26" s="35">
        <v>1.85</v>
      </c>
      <c r="L26" s="32">
        <v>4.28</v>
      </c>
      <c r="M26" s="36">
        <v>1.85</v>
      </c>
    </row>
    <row r="27" spans="1:13" ht="12.75">
      <c r="A27" s="22" t="s">
        <v>3</v>
      </c>
      <c r="B27" s="57">
        <f aca="true" t="shared" si="2" ref="B27:G27">0/1000</f>
        <v>0</v>
      </c>
      <c r="C27" s="52">
        <f t="shared" si="2"/>
        <v>0</v>
      </c>
      <c r="D27" s="57">
        <f t="shared" si="2"/>
        <v>0</v>
      </c>
      <c r="E27" s="52">
        <f t="shared" si="2"/>
        <v>0</v>
      </c>
      <c r="F27" s="57">
        <f t="shared" si="2"/>
        <v>0</v>
      </c>
      <c r="G27" s="53">
        <f t="shared" si="2"/>
        <v>0</v>
      </c>
      <c r="H27" s="32">
        <v>0</v>
      </c>
      <c r="I27" s="32">
        <v>0</v>
      </c>
      <c r="J27" s="32">
        <v>0</v>
      </c>
      <c r="K27" s="35">
        <v>0</v>
      </c>
      <c r="L27" s="32">
        <v>0</v>
      </c>
      <c r="M27" s="36">
        <v>0</v>
      </c>
    </row>
    <row r="28" spans="1:13" ht="12.75">
      <c r="A28" s="28" t="s">
        <v>22</v>
      </c>
      <c r="B28" s="54"/>
      <c r="C28" s="63"/>
      <c r="D28" s="65"/>
      <c r="E28" s="49"/>
      <c r="F28" s="49"/>
      <c r="G28" s="66"/>
      <c r="H28" s="34"/>
      <c r="I28" s="34"/>
      <c r="J28" s="34"/>
      <c r="K28" s="39"/>
      <c r="L28" s="34"/>
      <c r="M28" s="38"/>
    </row>
    <row r="29" spans="1:13" ht="12.75">
      <c r="A29" s="22" t="s">
        <v>14</v>
      </c>
      <c r="B29" s="57">
        <f aca="true" t="shared" si="3" ref="B29:G31">B13+B17+B21+B25</f>
        <v>7195641</v>
      </c>
      <c r="C29" s="52">
        <f t="shared" si="3"/>
        <v>6354035</v>
      </c>
      <c r="D29" s="67">
        <f t="shared" si="3"/>
        <v>7098055</v>
      </c>
      <c r="E29" s="67">
        <f t="shared" si="3"/>
        <v>6282783</v>
      </c>
      <c r="F29" s="67">
        <f t="shared" si="3"/>
        <v>7098055</v>
      </c>
      <c r="G29" s="68">
        <f t="shared" si="3"/>
        <v>6282783</v>
      </c>
      <c r="H29" s="32">
        <f aca="true" t="shared" si="4" ref="H29:M31">IF(B29=0,0,(B13*H13+B17*H17+B21*H21+B25*H25)/B29)</f>
        <v>3.64</v>
      </c>
      <c r="I29" s="32">
        <f t="shared" si="4"/>
        <v>0.7</v>
      </c>
      <c r="J29" s="32">
        <f t="shared" si="4"/>
        <v>3.63</v>
      </c>
      <c r="K29" s="35">
        <f t="shared" si="4"/>
        <v>0.71</v>
      </c>
      <c r="L29" s="32">
        <f t="shared" si="4"/>
        <v>3.63</v>
      </c>
      <c r="M29" s="36">
        <f t="shared" si="4"/>
        <v>0.71</v>
      </c>
    </row>
    <row r="30" spans="1:13" ht="12.75">
      <c r="A30" s="22" t="s">
        <v>8</v>
      </c>
      <c r="B30" s="54">
        <f t="shared" si="3"/>
        <v>2998012</v>
      </c>
      <c r="C30" s="69">
        <f t="shared" si="3"/>
        <v>2110784</v>
      </c>
      <c r="D30" s="70">
        <f t="shared" si="3"/>
        <v>3235205</v>
      </c>
      <c r="E30" s="70">
        <f t="shared" si="3"/>
        <v>2041918</v>
      </c>
      <c r="F30" s="70">
        <f t="shared" si="3"/>
        <v>3235205</v>
      </c>
      <c r="G30" s="71">
        <f t="shared" si="3"/>
        <v>2041918</v>
      </c>
      <c r="H30" s="41">
        <f t="shared" si="4"/>
        <v>1.01</v>
      </c>
      <c r="I30" s="41">
        <f t="shared" si="4"/>
        <v>0.38</v>
      </c>
      <c r="J30" s="41">
        <f t="shared" si="4"/>
        <v>1.04</v>
      </c>
      <c r="K30" s="42">
        <f t="shared" si="4"/>
        <v>0.35</v>
      </c>
      <c r="L30" s="41">
        <f t="shared" si="4"/>
        <v>1.04</v>
      </c>
      <c r="M30" s="43">
        <f t="shared" si="4"/>
        <v>0.35</v>
      </c>
    </row>
    <row r="31" spans="1:13" ht="12.75">
      <c r="A31" s="23" t="s">
        <v>3</v>
      </c>
      <c r="B31" s="72">
        <f t="shared" si="3"/>
        <v>11971</v>
      </c>
      <c r="C31" s="73">
        <f t="shared" si="3"/>
        <v>3287</v>
      </c>
      <c r="D31" s="73">
        <f t="shared" si="3"/>
        <v>2387</v>
      </c>
      <c r="E31" s="74">
        <f t="shared" si="3"/>
        <v>2658</v>
      </c>
      <c r="F31" s="75">
        <f t="shared" si="3"/>
        <v>2387</v>
      </c>
      <c r="G31" s="75">
        <f t="shared" si="3"/>
        <v>2658</v>
      </c>
      <c r="H31" s="44">
        <f t="shared" si="4"/>
        <v>0</v>
      </c>
      <c r="I31" s="44">
        <f t="shared" si="4"/>
        <v>0</v>
      </c>
      <c r="J31" s="44">
        <f t="shared" si="4"/>
        <v>0</v>
      </c>
      <c r="K31" s="45">
        <f t="shared" si="4"/>
        <v>0</v>
      </c>
      <c r="L31" s="44">
        <f t="shared" si="4"/>
        <v>0</v>
      </c>
      <c r="M31" s="46">
        <f t="shared" si="4"/>
        <v>0</v>
      </c>
    </row>
    <row r="32" spans="1:3" ht="12.75">
      <c r="A32" s="3"/>
      <c r="C32" s="24"/>
    </row>
    <row r="33" ht="12.75">
      <c r="A33" s="25" t="s">
        <v>7</v>
      </c>
    </row>
    <row r="34" ht="12.75">
      <c r="A34" s="25" t="s">
        <v>17</v>
      </c>
    </row>
    <row r="35" ht="12.75">
      <c r="A35" s="25" t="s">
        <v>23</v>
      </c>
    </row>
    <row r="36" ht="12.75">
      <c r="A36" s="25" t="s">
        <v>27</v>
      </c>
    </row>
    <row r="37" ht="12.75">
      <c r="A37" s="3"/>
    </row>
    <row r="38" ht="12.75">
      <c r="A38" s="3" t="s">
        <v>5</v>
      </c>
    </row>
    <row r="39" ht="12.75">
      <c r="A39" s="3" t="s">
        <v>20</v>
      </c>
    </row>
    <row r="40" ht="12.75">
      <c r="A40" s="3"/>
    </row>
    <row r="41" ht="12.75">
      <c r="A41" s="3" t="s">
        <v>0</v>
      </c>
    </row>
    <row r="42" spans="1:2" ht="12.75">
      <c r="A42" s="3" t="s">
        <v>15</v>
      </c>
      <c r="B42" s="76">
        <v>43515</v>
      </c>
    </row>
    <row r="43" ht="12.75">
      <c r="A43" s="3"/>
    </row>
    <row r="44" spans="1:9" ht="12.75">
      <c r="A44" s="3"/>
      <c r="C44" s="2">
        <f>(357605.5+16005.86)/1000</f>
        <v>373.61136</v>
      </c>
      <c r="I44" s="2">
        <v>0</v>
      </c>
    </row>
  </sheetData>
  <sheetProtection/>
  <mergeCells count="12">
    <mergeCell ref="F9:G9"/>
    <mergeCell ref="H9:I9"/>
    <mergeCell ref="D9:E9"/>
    <mergeCell ref="B8:G8"/>
    <mergeCell ref="L9:M9"/>
    <mergeCell ref="H8:M8"/>
    <mergeCell ref="J9:K9"/>
    <mergeCell ref="A3:M3"/>
    <mergeCell ref="A4:M4"/>
    <mergeCell ref="A6:M6"/>
    <mergeCell ref="A8:A10"/>
    <mergeCell ref="B9:C9"/>
  </mergeCells>
  <printOptions horizontalCentered="1"/>
  <pageMargins left="0" right="0" top="0" bottom="0" header="0.5118110236220472" footer="0.5118110236220472"/>
  <pageSetup horizontalDpi="600" verticalDpi="600" orientation="landscape" paperSize="9" scale="86" r:id="rId2"/>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6"/>
      <c r="B2" s="26"/>
      <c r="C2" s="26"/>
      <c r="D2" s="26"/>
    </row>
    <row r="3" spans="1:4" ht="12.75">
      <c r="A3" s="26"/>
      <c r="B3" s="26"/>
      <c r="C3" s="26"/>
      <c r="D3" s="26"/>
    </row>
    <row r="4" spans="1:4" ht="12.75">
      <c r="A4" s="26"/>
      <c r="B4" s="26"/>
      <c r="C4" s="26"/>
      <c r="D4" s="26"/>
    </row>
    <row r="5" spans="1:4" ht="12.75">
      <c r="A5" s="26"/>
      <c r="B5" s="26"/>
      <c r="C5" s="26"/>
      <c r="D5" s="26"/>
    </row>
    <row r="6" spans="1:4" ht="12.75">
      <c r="A6" s="26"/>
      <c r="B6" s="26"/>
      <c r="C6" s="26"/>
      <c r="D6" s="26"/>
    </row>
    <row r="7" spans="1:4" ht="12.75">
      <c r="A7" s="26"/>
      <c r="B7" s="26"/>
      <c r="C7" s="26"/>
      <c r="D7" s="26"/>
    </row>
    <row r="8" spans="1:4" ht="12.75">
      <c r="A8" s="26"/>
      <c r="B8" s="26"/>
      <c r="C8" s="26"/>
      <c r="D8" s="26"/>
    </row>
    <row r="9" spans="1:4" ht="12.75">
      <c r="A9" s="26"/>
      <c r="B9" s="26"/>
      <c r="C9" s="26"/>
      <c r="D9" s="26"/>
    </row>
    <row r="10" spans="1:4" ht="12.75">
      <c r="A10" s="26"/>
      <c r="B10" s="26"/>
      <c r="C10" s="26"/>
      <c r="D10" s="26"/>
    </row>
    <row r="11" spans="1:4" ht="12.75">
      <c r="A11" s="26"/>
      <c r="B11" s="26"/>
      <c r="C11" s="26"/>
      <c r="D11" s="26"/>
    </row>
    <row r="12" spans="1:4" ht="12.75">
      <c r="A12" s="26"/>
      <c r="B12" s="26"/>
      <c r="C12" s="26"/>
      <c r="D12" s="26"/>
    </row>
    <row r="13" spans="1:7" ht="12.75">
      <c r="A13" s="40">
        <v>0</v>
      </c>
      <c r="B13" s="40">
        <v>0</v>
      </c>
      <c r="C13" s="40">
        <v>0</v>
      </c>
      <c r="D13" s="40">
        <v>0</v>
      </c>
      <c r="E13" s="40">
        <v>0</v>
      </c>
      <c r="F13" s="40">
        <v>0</v>
      </c>
      <c r="G13" s="40">
        <v>1194526973</v>
      </c>
    </row>
    <row r="14" spans="1:7" ht="12.75">
      <c r="A14" s="40">
        <v>0</v>
      </c>
      <c r="B14" s="40">
        <v>0</v>
      </c>
      <c r="C14" s="40">
        <v>0</v>
      </c>
      <c r="D14" s="40">
        <v>0</v>
      </c>
      <c r="E14" s="40">
        <v>0</v>
      </c>
      <c r="F14" s="40">
        <v>0</v>
      </c>
      <c r="G14" s="40">
        <v>1569668344</v>
      </c>
    </row>
    <row r="15" spans="1:7" ht="12.75">
      <c r="A15" s="40">
        <v>0</v>
      </c>
      <c r="B15" s="40">
        <v>0</v>
      </c>
      <c r="C15" s="40">
        <v>0</v>
      </c>
      <c r="D15" s="40">
        <v>0</v>
      </c>
      <c r="E15" s="40">
        <v>0</v>
      </c>
      <c r="F15" s="40">
        <v>0</v>
      </c>
      <c r="G15" s="40">
        <v>2658476</v>
      </c>
    </row>
    <row r="16" spans="1:7" ht="12.75">
      <c r="A16" s="40"/>
      <c r="B16" s="40"/>
      <c r="C16" s="40"/>
      <c r="D16" s="40"/>
      <c r="E16" s="40"/>
      <c r="F16" s="40"/>
      <c r="G16" s="40"/>
    </row>
    <row r="17" spans="1:7" s="31" customFormat="1" ht="12.75">
      <c r="A17" s="40">
        <v>1391231224</v>
      </c>
      <c r="B17" s="40">
        <v>38184873</v>
      </c>
      <c r="C17" s="40">
        <v>1305926104</v>
      </c>
      <c r="D17" s="40">
        <v>36539782</v>
      </c>
      <c r="E17" s="40">
        <v>1305926104</v>
      </c>
      <c r="F17" s="40">
        <v>36539782</v>
      </c>
      <c r="G17" s="40">
        <v>18269891</v>
      </c>
    </row>
    <row r="18" spans="1:7" ht="12.75">
      <c r="A18" s="40">
        <v>160463953</v>
      </c>
      <c r="B18" s="40">
        <v>27961399</v>
      </c>
      <c r="C18" s="40">
        <v>329388915</v>
      </c>
      <c r="D18" s="40">
        <v>31172804</v>
      </c>
      <c r="E18" s="40">
        <v>329388915</v>
      </c>
      <c r="F18" s="40">
        <v>31172804</v>
      </c>
      <c r="G18" s="40">
        <v>74710782</v>
      </c>
    </row>
    <row r="19" spans="1:7" ht="12.75">
      <c r="A19" s="40">
        <v>0</v>
      </c>
      <c r="B19" s="40">
        <v>0</v>
      </c>
      <c r="C19" s="40">
        <v>0</v>
      </c>
      <c r="D19" s="40">
        <v>0</v>
      </c>
      <c r="E19" s="40">
        <v>0</v>
      </c>
      <c r="F19" s="40">
        <v>0</v>
      </c>
      <c r="G19" s="40">
        <v>0</v>
      </c>
    </row>
    <row r="20" spans="1:7" ht="12.75">
      <c r="A20" s="40"/>
      <c r="B20" s="40"/>
      <c r="C20" s="40"/>
      <c r="D20" s="40"/>
      <c r="E20" s="40"/>
      <c r="F20" s="40"/>
      <c r="G20" s="40"/>
    </row>
    <row r="21" spans="1:7" ht="12.75">
      <c r="A21" s="40">
        <v>0</v>
      </c>
      <c r="B21" s="40">
        <v>0</v>
      </c>
      <c r="C21" s="40">
        <v>0</v>
      </c>
      <c r="D21" s="40">
        <v>0</v>
      </c>
      <c r="E21" s="40">
        <v>0</v>
      </c>
      <c r="F21" s="40">
        <v>0</v>
      </c>
      <c r="G21" s="40">
        <v>236270331</v>
      </c>
    </row>
    <row r="22" spans="1:7" ht="12.75">
      <c r="A22" s="40">
        <v>0</v>
      </c>
      <c r="B22" s="40">
        <v>0</v>
      </c>
      <c r="C22" s="40">
        <v>0</v>
      </c>
      <c r="D22" s="40">
        <v>0</v>
      </c>
      <c r="E22" s="40">
        <v>0</v>
      </c>
      <c r="F22" s="40">
        <v>0</v>
      </c>
      <c r="G22" s="40">
        <v>27399608</v>
      </c>
    </row>
    <row r="23" spans="1:7" ht="12.75">
      <c r="A23" s="40">
        <v>0</v>
      </c>
      <c r="B23" s="40">
        <v>0</v>
      </c>
      <c r="C23" s="40">
        <v>0</v>
      </c>
      <c r="D23" s="40">
        <v>0</v>
      </c>
      <c r="E23" s="40">
        <v>0</v>
      </c>
      <c r="F23" s="40">
        <v>0</v>
      </c>
      <c r="G23" s="40">
        <v>0</v>
      </c>
    </row>
    <row r="24" spans="1:7" ht="12.75">
      <c r="A24" s="40"/>
      <c r="B24" s="40"/>
      <c r="C24" s="40"/>
      <c r="D24" s="40"/>
      <c r="E24" s="40"/>
      <c r="F24" s="40"/>
      <c r="G24" s="40"/>
    </row>
    <row r="25" spans="1:7" s="31" customFormat="1" ht="12.75">
      <c r="A25" s="40">
        <v>24839410847</v>
      </c>
      <c r="B25" s="40">
        <v>4424033670</v>
      </c>
      <c r="C25" s="40">
        <v>24476297081</v>
      </c>
      <c r="D25" s="40">
        <v>4385497793</v>
      </c>
      <c r="E25" s="40">
        <v>24476297081</v>
      </c>
      <c r="F25" s="40">
        <v>4385497793</v>
      </c>
      <c r="G25" s="40">
        <v>4833715690</v>
      </c>
    </row>
    <row r="26" spans="1:7" ht="12.75">
      <c r="A26" s="40">
        <v>2885912945</v>
      </c>
      <c r="B26" s="40">
        <v>985342676</v>
      </c>
      <c r="C26" s="40">
        <v>3021038784</v>
      </c>
      <c r="D26" s="40">
        <v>684687810</v>
      </c>
      <c r="E26" s="40">
        <v>3021038784</v>
      </c>
      <c r="F26" s="40">
        <v>684687810</v>
      </c>
      <c r="G26" s="40">
        <v>370138551</v>
      </c>
    </row>
    <row r="27" spans="1:7" ht="12.75">
      <c r="A27" s="40">
        <v>0</v>
      </c>
      <c r="B27" s="40">
        <v>0</v>
      </c>
      <c r="C27" s="40">
        <v>0</v>
      </c>
      <c r="D27" s="40">
        <v>0</v>
      </c>
      <c r="E27" s="40">
        <v>0</v>
      </c>
      <c r="F27" s="40">
        <v>0</v>
      </c>
      <c r="G27" s="40">
        <v>0</v>
      </c>
    </row>
    <row r="28" ht="12.75">
      <c r="A28" s="26"/>
    </row>
    <row r="29" ht="12.75">
      <c r="A29" s="26"/>
    </row>
    <row r="30" ht="12.75">
      <c r="A30" s="26"/>
    </row>
    <row r="31" ht="12.75">
      <c r="A31" s="26"/>
    </row>
    <row r="32" ht="12.75">
      <c r="A32" s="26"/>
    </row>
    <row r="33" ht="12.75">
      <c r="A33" s="26"/>
    </row>
    <row r="34" ht="12.75">
      <c r="A34" s="26"/>
    </row>
    <row r="35" ht="12.75">
      <c r="A35" s="26"/>
    </row>
    <row r="36" ht="12.75">
      <c r="A36" s="26"/>
    </row>
    <row r="37" ht="12.75">
      <c r="A37" s="26"/>
    </row>
    <row r="38" ht="12.75">
      <c r="A38" s="26"/>
    </row>
    <row r="39" ht="12.75">
      <c r="A39" s="26"/>
    </row>
    <row r="40" ht="12.75">
      <c r="A40" s="26"/>
    </row>
    <row r="41" ht="12.75">
      <c r="A41" s="26"/>
    </row>
    <row r="42" ht="12.75">
      <c r="A42" s="26"/>
    </row>
    <row r="43" ht="12.75">
      <c r="A43" s="26"/>
    </row>
    <row r="44" spans="1:3" ht="12.75">
      <c r="A44" s="26"/>
      <c r="B44">
        <v>0</v>
      </c>
      <c r="C44">
        <v>373611.36</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N. Mocreac</dc:creator>
  <cp:keywords/>
  <dc:description/>
  <cp:lastModifiedBy>MAIB</cp:lastModifiedBy>
  <cp:lastPrinted>2019-02-22T14:53:20Z</cp:lastPrinted>
  <dcterms:modified xsi:type="dcterms:W3CDTF">2019-02-22T14:53:31Z</dcterms:modified>
  <cp:category/>
  <cp:version/>
  <cp:contentType/>
  <cp:contentStatus/>
</cp:coreProperties>
</file>