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 name="Sheet2" sheetId="2" r:id="rId2"/>
  </sheets>
  <definedNames>
    <definedName name="_xlnm.Print_Area" localSheetId="0">'Sheet1'!$A$1:$M$49</definedName>
  </definedNames>
  <calcPr fullCalcOnLoad="1" fullPrecision="0" iterate="1" iterateCount="100" iterateDelta="0.001"/>
</workbook>
</file>

<file path=xl/sharedStrings.xml><?xml version="1.0" encoding="utf-8"?>
<sst xmlns="http://schemas.openxmlformats.org/spreadsheetml/2006/main" count="53" uniqueCount="29">
  <si>
    <t>Executorul si numarul telefonului      O. Tabirta  022 30-32-85</t>
  </si>
  <si>
    <t>acceptate in MDL</t>
  </si>
  <si>
    <t>lunii gestionare</t>
  </si>
  <si>
    <t>- depozitele bancilor</t>
  </si>
  <si>
    <t>Informatia privind depozitele</t>
  </si>
  <si>
    <t>Semnaturile:</t>
  </si>
  <si>
    <t>acceptate in valuta straina **</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</si>
  <si>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</si>
  <si>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</si>
  <si>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</si>
  <si>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</si>
  <si>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</si>
  <si>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</si>
  <si>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</si>
  <si>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</si>
  <si>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</si>
  <si>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</si>
  <si>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</si>
  <si>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</si>
  <si>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Rata medie a dobanzii aferenta soldurilor depozitelor ***, % la sfirsitul</t>
  </si>
  <si>
    <t>Presedintele Comitetului de Conducere al bancii  ______________________________</t>
  </si>
  <si>
    <t>A</t>
  </si>
  <si>
    <t>Total depozite:</t>
  </si>
  <si>
    <t>** sumele depozitelor in valuta straina se recalculeaza la cursul oficial al leului moldovenesc valabil la data gestionara.</t>
  </si>
  <si>
    <t>anului precedent celui gestionar</t>
  </si>
  <si>
    <t>Tipul de depozit</t>
  </si>
  <si>
    <t>*** se calculeaza conform pct. 4 din Instructiunea privind raportarea ratelor dobanzilor aplicate de bancile din R.Moldova.</t>
  </si>
  <si>
    <t>Depozite la vedere cu dobanda:</t>
  </si>
  <si>
    <t>la situatia   30.04.2019</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</si>
</sst>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 _-#,##0\ &quot;Lei&quot;;* \-#,##0\ &quot;Lei&quot;;* _-&quot;-&quot;\ &quot;Lei&quot;;@"/>
    <numFmt numFmtId="173" formatCode="* #,##0;* \-#,##0;* &quot;-&quot;;@"/>
    <numFmt numFmtId="174" formatCode="* _-#,##0.00\ &quot;Lei&quot;;* \-#,##0.00\ &quot;Lei&quot;;* _-&quot;-&quot;??\ &quot;Lei&quot;;@"/>
    <numFmt numFmtId="175" formatCode="* #,##0.00;* \-#,##0.00;* &quot;-&quot;??;@"/>
    <numFmt numFmtId="176" formatCode="\$#,##0_);\(\$#,##0\)"/>
    <numFmt numFmtId="177" formatCode="\$#,##0_);[Red]\(\$#,##0\)"/>
    <numFmt numFmtId="178" formatCode="\$#,##0.00_);\(\$#,##0.00\)"/>
    <numFmt numFmtId="179" formatCode="\$#,##0.00_);[Red]\(\$#,##0.00\)"/>
    <numFmt numFmtId="180" formatCode="* _-&quot;$&quot;#,##0;* \-&quot;$&quot;#,##0;* _-&quot;$&quot;&quot;-&quot;;@"/>
    <numFmt numFmtId="181" formatCode="* _-&quot;$&quot;#,##0.00;* \-&quot;$&quot;#,##0.00;* _-&quot;$&quot;&quot;-&quot;??;@"/>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0.00"/>
    <numFmt numFmtId="191" formatCode="#0.0"/>
    <numFmt numFmtId="192" formatCode="#0"/>
    <numFmt numFmtId="193" formatCode="#0.0000000000000000"/>
    <numFmt numFmtId="194" formatCode="#0.000000000000000"/>
    <numFmt numFmtId="195" formatCode="#0.00000000000000"/>
    <numFmt numFmtId="196" formatCode="#0.0000000000000"/>
    <numFmt numFmtId="197" formatCode="#0.000000000000"/>
    <numFmt numFmtId="198" formatCode="#0.00000000000"/>
    <numFmt numFmtId="199" formatCode="#0.00000000000000000"/>
    <numFmt numFmtId="200" formatCode="#0.000000000000000000"/>
    <numFmt numFmtId="201" formatCode="#0.0000000000000000000"/>
    <numFmt numFmtId="202" formatCode="#0.00000000000000000000"/>
    <numFmt numFmtId="203" formatCode="#0.000000000000000000000"/>
    <numFmt numFmtId="204" formatCode="0.0E+00"/>
    <numFmt numFmtId="205" formatCode="0.E+00"/>
    <numFmt numFmtId="206" formatCode="0.0"/>
  </numFmts>
  <fonts count="40">
    <font>
      <sz val="10"/>
      <name val="Arial"/>
      <family val="0"/>
    </font>
    <font>
      <b/>
      <sz val="10"/>
      <name val="Arial"/>
      <family val="0"/>
    </font>
    <font>
      <i/>
      <sz val="10"/>
      <name val="Arial"/>
      <family val="0"/>
    </font>
    <font>
      <b/>
      <i/>
      <sz val="10"/>
      <name val="Arial"/>
      <family val="0"/>
    </font>
    <font>
      <sz val="10"/>
      <name val="Times New Roman"/>
      <family val="0"/>
    </font>
    <font>
      <b/>
      <sz val="10"/>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style="thin"/>
      <top style="thin"/>
      <bottom style="medium"/>
    </border>
    <border>
      <left style="medium"/>
      <right style="thin"/>
      <top style="thin"/>
      <bottom style="thin"/>
    </border>
    <border>
      <left>
        <color indexed="63"/>
      </left>
      <right style="thin"/>
      <top style="thin"/>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medium"/>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style="thin"/>
      <bottom style="medium"/>
    </border>
    <border>
      <left style="medium"/>
      <right style="thin"/>
      <top style="thin"/>
      <bottom style="medium"/>
    </border>
    <border>
      <left style="thin"/>
      <right style="medium"/>
      <top>
        <color indexed="63"/>
      </top>
      <bottom style="thin"/>
    </border>
    <border>
      <left style="thin"/>
      <right style="medium"/>
      <top>
        <color indexed="63"/>
      </top>
      <bottom>
        <color indexed="63"/>
      </bottom>
    </border>
    <border>
      <left style="medium"/>
      <right style="medium"/>
      <top style="medium"/>
      <bottom style="thin"/>
    </border>
    <border>
      <left style="medium"/>
      <right>
        <color indexed="63"/>
      </right>
      <top style="medium"/>
      <bottom style="mediu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5" fontId="1" fillId="0" borderId="0" applyFont="0" applyFill="0" applyBorder="0" applyAlignment="0" applyProtection="0"/>
    <xf numFmtId="173" fontId="1" fillId="0" borderId="0" applyFon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14">
    <xf numFmtId="0" fontId="0" fillId="0" borderId="0" xfId="0" applyAlignment="1">
      <alignment/>
    </xf>
    <xf numFmtId="0" fontId="0"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0" fontId="4" fillId="0" borderId="28" xfId="0" applyNumberFormat="1" applyFont="1" applyFill="1" applyBorder="1" applyAlignment="1" applyProtection="1">
      <alignment/>
      <protection/>
    </xf>
    <xf numFmtId="192" fontId="4" fillId="0" borderId="0" xfId="0" applyNumberFormat="1" applyFont="1" applyAlignment="1">
      <alignment/>
    </xf>
    <xf numFmtId="0" fontId="5" fillId="0" borderId="0" xfId="0" applyNumberFormat="1" applyFont="1" applyAlignment="1">
      <alignment/>
    </xf>
    <xf numFmtId="0" fontId="0" fillId="0" borderId="0" xfId="0" applyNumberFormat="1" applyAlignment="1">
      <alignment/>
    </xf>
    <xf numFmtId="0" fontId="4" fillId="0" borderId="0" xfId="0" applyFont="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5" fillId="0" borderId="27" xfId="0" applyNumberFormat="1" applyFont="1" applyFill="1" applyBorder="1" applyAlignment="1" applyProtection="1">
      <alignment/>
      <protection/>
    </xf>
    <xf numFmtId="0" fontId="5" fillId="0" borderId="29" xfId="0" applyNumberFormat="1" applyFont="1" applyFill="1" applyBorder="1" applyAlignment="1" applyProtection="1">
      <alignment/>
      <protection/>
    </xf>
    <xf numFmtId="0" fontId="4" fillId="0" borderId="30" xfId="0" applyNumberFormat="1" applyFont="1" applyFill="1" applyBorder="1" applyAlignment="1" applyProtection="1">
      <alignment/>
      <protection/>
    </xf>
    <xf numFmtId="192" fontId="0" fillId="0" borderId="0" xfId="0" applyNumberFormat="1" applyAlignment="1">
      <alignment/>
    </xf>
    <xf numFmtId="2" fontId="4" fillId="0" borderId="31"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1" fontId="0" fillId="0" borderId="0" xfId="0" applyNumberFormat="1" applyFont="1" applyFill="1" applyAlignment="1" applyProtection="1">
      <alignment/>
      <protection/>
    </xf>
    <xf numFmtId="2" fontId="4" fillId="0" borderId="17"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3" fontId="4" fillId="0" borderId="33" xfId="0" applyNumberFormat="1" applyFont="1" applyFill="1" applyBorder="1" applyAlignment="1" applyProtection="1">
      <alignment wrapText="1"/>
      <protection/>
    </xf>
    <xf numFmtId="3" fontId="4" fillId="0" borderId="34" xfId="0" applyNumberFormat="1" applyFont="1" applyFill="1" applyBorder="1" applyAlignment="1" applyProtection="1">
      <alignment/>
      <protection/>
    </xf>
    <xf numFmtId="3" fontId="4" fillId="0" borderId="35"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33"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3" fontId="4" fillId="0" borderId="36" xfId="0" applyNumberFormat="1" applyFont="1" applyFill="1" applyBorder="1" applyAlignment="1" applyProtection="1">
      <alignment/>
      <protection/>
    </xf>
    <xf numFmtId="3" fontId="4" fillId="0" borderId="15"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37" xfId="0" applyNumberFormat="1" applyFont="1" applyBorder="1" applyAlignment="1">
      <alignment/>
    </xf>
    <xf numFmtId="3" fontId="4" fillId="0" borderId="25" xfId="0" applyNumberFormat="1" applyFont="1" applyBorder="1" applyAlignment="1">
      <alignment/>
    </xf>
    <xf numFmtId="3" fontId="4" fillId="0" borderId="34" xfId="0" applyNumberFormat="1" applyFont="1" applyBorder="1" applyAlignment="1">
      <alignment/>
    </xf>
    <xf numFmtId="3" fontId="4" fillId="0" borderId="38" xfId="0" applyNumberFormat="1" applyFont="1" applyBorder="1" applyAlignment="1">
      <alignment/>
    </xf>
    <xf numFmtId="3" fontId="4" fillId="0" borderId="39" xfId="0" applyNumberFormat="1" applyFont="1" applyFill="1" applyBorder="1" applyAlignment="1" applyProtection="1">
      <alignment/>
      <protection/>
    </xf>
    <xf numFmtId="3" fontId="4" fillId="0" borderId="40" xfId="0" applyNumberFormat="1" applyFont="1" applyFill="1" applyBorder="1" applyAlignment="1" applyProtection="1">
      <alignment/>
      <protection/>
    </xf>
    <xf numFmtId="3" fontId="4" fillId="0" borderId="33" xfId="0" applyNumberFormat="1" applyFont="1" applyFill="1" applyBorder="1" applyAlignment="1" applyProtection="1">
      <alignment wrapText="1"/>
      <protection/>
    </xf>
    <xf numFmtId="3" fontId="4" fillId="0" borderId="41" xfId="0" applyNumberFormat="1" applyFont="1" applyFill="1" applyBorder="1" applyAlignment="1" applyProtection="1">
      <alignment/>
      <protection/>
    </xf>
    <xf numFmtId="3" fontId="4" fillId="0" borderId="35"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33" xfId="0" applyNumberFormat="1" applyFont="1" applyFill="1" applyBorder="1" applyAlignment="1" applyProtection="1">
      <alignment/>
      <protection/>
    </xf>
    <xf numFmtId="3" fontId="4" fillId="0" borderId="29" xfId="0" applyNumberFormat="1" applyFont="1" applyFill="1" applyBorder="1" applyAlignment="1" applyProtection="1">
      <alignment/>
      <protection/>
    </xf>
    <xf numFmtId="3" fontId="4" fillId="0" borderId="36"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3" fontId="4" fillId="0" borderId="25" xfId="0" applyNumberFormat="1" applyFont="1" applyBorder="1" applyAlignment="1">
      <alignment/>
    </xf>
    <xf numFmtId="3" fontId="4" fillId="0" borderId="30" xfId="0" applyNumberFormat="1" applyFont="1" applyBorder="1" applyAlignment="1">
      <alignment/>
    </xf>
    <xf numFmtId="3" fontId="4" fillId="0" borderId="34" xfId="0" applyNumberFormat="1" applyFont="1" applyBorder="1" applyAlignment="1">
      <alignment/>
    </xf>
    <xf numFmtId="3" fontId="4" fillId="0" borderId="41" xfId="0" applyNumberFormat="1" applyFont="1" applyBorder="1" applyAlignment="1">
      <alignment/>
    </xf>
    <xf numFmtId="3" fontId="4" fillId="0" borderId="38" xfId="0" applyNumberFormat="1" applyFont="1" applyBorder="1" applyAlignment="1">
      <alignment/>
    </xf>
    <xf numFmtId="3" fontId="4" fillId="0" borderId="42" xfId="0" applyNumberFormat="1" applyFont="1" applyBorder="1" applyAlignment="1">
      <alignment/>
    </xf>
    <xf numFmtId="3" fontId="4" fillId="0" borderId="28" xfId="0" applyNumberFormat="1" applyFont="1" applyFill="1" applyBorder="1" applyAlignment="1" applyProtection="1">
      <alignment/>
      <protection/>
    </xf>
    <xf numFmtId="2" fontId="4" fillId="0" borderId="31" xfId="0" applyNumberFormat="1" applyFont="1" applyFill="1" applyBorder="1" applyAlignment="1" applyProtection="1">
      <alignment/>
      <protection/>
    </xf>
    <xf numFmtId="2" fontId="4" fillId="0" borderId="43"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44"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17" xfId="0" applyNumberFormat="1" applyFont="1" applyFill="1" applyBorder="1" applyAlignment="1" applyProtection="1">
      <alignment/>
      <protection/>
    </xf>
    <xf numFmtId="2" fontId="4" fillId="0" borderId="45"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46" xfId="0" applyNumberFormat="1" applyFont="1" applyFill="1" applyBorder="1" applyAlignment="1" applyProtection="1">
      <alignment/>
      <protection/>
    </xf>
    <xf numFmtId="3" fontId="4" fillId="33" borderId="33" xfId="0" applyNumberFormat="1" applyFont="1" applyFill="1" applyBorder="1" applyAlignment="1" applyProtection="1">
      <alignment wrapText="1"/>
      <protection/>
    </xf>
    <xf numFmtId="3" fontId="4" fillId="33" borderId="34" xfId="0" applyNumberFormat="1" applyFont="1" applyFill="1" applyBorder="1" applyAlignment="1" applyProtection="1">
      <alignment/>
      <protection/>
    </xf>
    <xf numFmtId="3" fontId="4" fillId="33" borderId="35" xfId="0" applyNumberFormat="1" applyFont="1" applyFill="1" applyBorder="1" applyAlignment="1" applyProtection="1">
      <alignment/>
      <protection/>
    </xf>
    <xf numFmtId="3" fontId="4" fillId="33" borderId="31" xfId="0" applyNumberFormat="1" applyFont="1" applyFill="1" applyBorder="1" applyAlignment="1" applyProtection="1">
      <alignment/>
      <protection/>
    </xf>
    <xf numFmtId="3" fontId="4" fillId="33" borderId="33"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3" fontId="4" fillId="33" borderId="15" xfId="0" applyNumberFormat="1" applyFont="1" applyFill="1" applyBorder="1" applyAlignment="1" applyProtection="1">
      <alignment/>
      <protection/>
    </xf>
    <xf numFmtId="3" fontId="4" fillId="33" borderId="36" xfId="0" applyNumberFormat="1" applyFont="1" applyFill="1" applyBorder="1" applyAlignment="1" applyProtection="1">
      <alignment/>
      <protection/>
    </xf>
    <xf numFmtId="3" fontId="4" fillId="33" borderId="25" xfId="0" applyNumberFormat="1" applyFont="1" applyFill="1" applyBorder="1" applyAlignment="1" applyProtection="1">
      <alignment/>
      <protection/>
    </xf>
    <xf numFmtId="3" fontId="4" fillId="33" borderId="38" xfId="0" applyNumberFormat="1" applyFont="1" applyFill="1" applyBorder="1" applyAlignment="1" applyProtection="1">
      <alignment/>
      <protection/>
    </xf>
    <xf numFmtId="3" fontId="4" fillId="33" borderId="47" xfId="0" applyNumberFormat="1" applyFont="1" applyFill="1" applyBorder="1" applyAlignment="1" applyProtection="1">
      <alignment/>
      <protection/>
    </xf>
    <xf numFmtId="3" fontId="4" fillId="33" borderId="39" xfId="0" applyNumberFormat="1" applyFont="1" applyFill="1" applyBorder="1" applyAlignment="1" applyProtection="1">
      <alignment/>
      <protection/>
    </xf>
    <xf numFmtId="14" fontId="4" fillId="0" borderId="0" xfId="0" applyNumberFormat="1" applyFont="1" applyAlignment="1">
      <alignment/>
    </xf>
    <xf numFmtId="0" fontId="5" fillId="0" borderId="48"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5" fillId="0" borderId="51" xfId="0" applyNumberFormat="1" applyFont="1" applyFill="1" applyBorder="1" applyAlignment="1" applyProtection="1">
      <alignment horizontal="center" vertical="center" wrapText="1"/>
      <protection/>
    </xf>
    <xf numFmtId="0" fontId="5" fillId="0" borderId="52"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protection/>
    </xf>
    <xf numFmtId="0" fontId="5" fillId="0" borderId="54" xfId="0" applyNumberFormat="1" applyFont="1" applyFill="1" applyBorder="1" applyAlignment="1" applyProtection="1">
      <alignment horizontal="center" vertical="center"/>
      <protection/>
    </xf>
    <xf numFmtId="0" fontId="5" fillId="0" borderId="55"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56"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31</xdr:row>
      <xdr:rowOff>123825</xdr:rowOff>
    </xdr:from>
    <xdr:to>
      <xdr:col>12</xdr:col>
      <xdr:colOff>600075</xdr:colOff>
      <xdr:row>49</xdr:row>
      <xdr:rowOff>0</xdr:rowOff>
    </xdr:to>
    <xdr:pic>
      <xdr:nvPicPr>
        <xdr:cNvPr id="1" name="Picture 1"/>
        <xdr:cNvPicPr preferRelativeResize="1">
          <a:picLocks noChangeAspect="1"/>
        </xdr:cNvPicPr>
      </xdr:nvPicPr>
      <xdr:blipFill>
        <a:blip r:embed="rId1"/>
        <a:stretch>
          <a:fillRect/>
        </a:stretch>
      </xdr:blipFill>
      <xdr:spPr>
        <a:xfrm>
          <a:off x="0" y="5848350"/>
          <a:ext cx="11334750" cy="2790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4"/>
  <sheetViews>
    <sheetView tabSelected="1" view="pageBreakPreview" zoomScaleSheetLayoutView="100" zoomScalePageLayoutView="0" workbookViewId="0" topLeftCell="A10">
      <selection activeCell="N43" sqref="N43"/>
    </sheetView>
  </sheetViews>
  <sheetFormatPr defaultColWidth="9.140625" defaultRowHeight="12.75"/>
  <cols>
    <col min="1" max="1" width="32.140625" style="2" customWidth="1"/>
    <col min="2" max="3" width="12.8515625" style="2" customWidth="1"/>
    <col min="4" max="5" width="14.140625" style="2" customWidth="1"/>
    <col min="6" max="6" width="16.140625" style="2" customWidth="1"/>
    <col min="7" max="7" width="13.00390625" style="2" customWidth="1"/>
    <col min="8" max="16384" width="9.140625" style="2" customWidth="1"/>
  </cols>
  <sheetData>
    <row r="1" spans="1:13" ht="12.75">
      <c r="A1" s="3"/>
      <c r="B1" s="3"/>
      <c r="C1" s="3"/>
      <c r="F1" s="3"/>
      <c r="G1" s="3"/>
      <c r="H1" s="3"/>
      <c r="J1" s="3"/>
      <c r="K1" s="28"/>
      <c r="L1" s="3"/>
      <c r="M1" s="3"/>
    </row>
    <row r="2" spans="1:13" ht="12.75">
      <c r="A2" s="3"/>
      <c r="B2" s="3"/>
      <c r="C2" s="3"/>
      <c r="F2" s="3"/>
      <c r="G2" s="3"/>
      <c r="H2" s="3"/>
      <c r="J2" s="3"/>
      <c r="L2" s="3"/>
      <c r="M2" s="3"/>
    </row>
    <row r="3" spans="1:13" ht="12.75">
      <c r="A3" s="103" t="s">
        <v>4</v>
      </c>
      <c r="B3" s="103"/>
      <c r="C3" s="103"/>
      <c r="D3" s="103"/>
      <c r="E3" s="103"/>
      <c r="F3" s="103"/>
      <c r="G3" s="103"/>
      <c r="H3" s="103"/>
      <c r="I3" s="103"/>
      <c r="J3" s="103"/>
      <c r="K3" s="103"/>
      <c r="L3" s="103"/>
      <c r="M3" s="103"/>
    </row>
    <row r="4" spans="1:13" ht="12.75">
      <c r="A4" s="103" t="s">
        <v>10</v>
      </c>
      <c r="B4" s="103"/>
      <c r="C4" s="103"/>
      <c r="D4" s="103"/>
      <c r="E4" s="103"/>
      <c r="F4" s="103"/>
      <c r="G4" s="103"/>
      <c r="H4" s="103"/>
      <c r="I4" s="103"/>
      <c r="J4" s="103"/>
      <c r="K4" s="103"/>
      <c r="L4" s="103"/>
      <c r="M4" s="103"/>
    </row>
    <row r="5" ht="12.75">
      <c r="A5" s="3"/>
    </row>
    <row r="6" spans="1:13" ht="12.75">
      <c r="A6" s="104" t="s">
        <v>28</v>
      </c>
      <c r="B6" s="103"/>
      <c r="C6" s="103"/>
      <c r="D6" s="103"/>
      <c r="E6" s="103"/>
      <c r="F6" s="103"/>
      <c r="G6" s="103"/>
      <c r="H6" s="103"/>
      <c r="I6" s="103"/>
      <c r="J6" s="103"/>
      <c r="K6" s="103"/>
      <c r="L6" s="103"/>
      <c r="M6" s="103"/>
    </row>
    <row r="7" ht="12.75">
      <c r="A7" s="3"/>
    </row>
    <row r="8" spans="1:13" ht="42.75" customHeight="1">
      <c r="A8" s="105" t="s">
        <v>25</v>
      </c>
      <c r="B8" s="101" t="s">
        <v>18</v>
      </c>
      <c r="C8" s="101"/>
      <c r="D8" s="101"/>
      <c r="E8" s="101"/>
      <c r="F8" s="101"/>
      <c r="G8" s="113"/>
      <c r="H8" s="101" t="s">
        <v>19</v>
      </c>
      <c r="I8" s="101"/>
      <c r="J8" s="101"/>
      <c r="K8" s="101"/>
      <c r="L8" s="101"/>
      <c r="M8" s="101"/>
    </row>
    <row r="9" spans="1:13" ht="12.75">
      <c r="A9" s="105"/>
      <c r="B9" s="107" t="s">
        <v>2</v>
      </c>
      <c r="C9" s="108"/>
      <c r="D9" s="112" t="s">
        <v>13</v>
      </c>
      <c r="E9" s="112"/>
      <c r="F9" s="109" t="s">
        <v>24</v>
      </c>
      <c r="G9" s="110"/>
      <c r="H9" s="111" t="s">
        <v>2</v>
      </c>
      <c r="I9" s="111"/>
      <c r="J9" s="102" t="s">
        <v>13</v>
      </c>
      <c r="K9" s="102"/>
      <c r="L9" s="99" t="s">
        <v>24</v>
      </c>
      <c r="M9" s="100"/>
    </row>
    <row r="10" spans="1:13" ht="38.25">
      <c r="A10" s="106"/>
      <c r="B10" s="4" t="s">
        <v>1</v>
      </c>
      <c r="C10" s="5" t="s">
        <v>6</v>
      </c>
      <c r="D10" s="6" t="s">
        <v>1</v>
      </c>
      <c r="E10" s="7" t="s">
        <v>6</v>
      </c>
      <c r="F10" s="6" t="s">
        <v>1</v>
      </c>
      <c r="G10" s="8" t="s">
        <v>6</v>
      </c>
      <c r="H10" s="9" t="s">
        <v>1</v>
      </c>
      <c r="I10" s="10" t="s">
        <v>9</v>
      </c>
      <c r="J10" s="11" t="s">
        <v>1</v>
      </c>
      <c r="K10" s="11" t="s">
        <v>9</v>
      </c>
      <c r="L10" s="12" t="s">
        <v>1</v>
      </c>
      <c r="M10" s="13" t="s">
        <v>9</v>
      </c>
    </row>
    <row r="11" spans="1:13" ht="12.75">
      <c r="A11" s="14" t="s">
        <v>21</v>
      </c>
      <c r="B11" s="15">
        <v>1</v>
      </c>
      <c r="C11" s="15">
        <v>2</v>
      </c>
      <c r="D11" s="15">
        <v>3</v>
      </c>
      <c r="E11" s="15">
        <v>4</v>
      </c>
      <c r="F11" s="15">
        <v>5</v>
      </c>
      <c r="G11" s="15">
        <v>6</v>
      </c>
      <c r="H11" s="16">
        <v>7</v>
      </c>
      <c r="I11" s="16">
        <v>8</v>
      </c>
      <c r="J11" s="16">
        <v>9</v>
      </c>
      <c r="K11" s="16">
        <v>10</v>
      </c>
      <c r="L11" s="16">
        <v>11</v>
      </c>
      <c r="M11" s="17">
        <v>12</v>
      </c>
    </row>
    <row r="12" spans="1:13" ht="12.75">
      <c r="A12" s="18" t="s">
        <v>11</v>
      </c>
      <c r="B12" s="29"/>
      <c r="C12" s="30"/>
      <c r="D12" s="19"/>
      <c r="E12" s="20"/>
      <c r="F12" s="20"/>
      <c r="G12" s="20"/>
      <c r="H12" s="20"/>
      <c r="I12" s="20"/>
      <c r="J12" s="20"/>
      <c r="K12" s="20"/>
      <c r="L12" s="21"/>
      <c r="M12" s="22"/>
    </row>
    <row r="13" spans="1:13" ht="12.75">
      <c r="A13" s="23" t="s">
        <v>14</v>
      </c>
      <c r="B13" s="86">
        <f>(384232593.21+1249311.76)/1000</f>
        <v>385482</v>
      </c>
      <c r="C13" s="87">
        <f>(1343191053.23+0)/1000</f>
        <v>1343191</v>
      </c>
      <c r="D13" s="46">
        <v>380614</v>
      </c>
      <c r="E13" s="47">
        <v>1230390</v>
      </c>
      <c r="F13" s="61">
        <v>366335</v>
      </c>
      <c r="G13" s="62">
        <v>1194527</v>
      </c>
      <c r="H13" s="35">
        <v>0</v>
      </c>
      <c r="I13" s="35">
        <v>0</v>
      </c>
      <c r="J13" s="35">
        <v>0</v>
      </c>
      <c r="K13" s="38">
        <v>0</v>
      </c>
      <c r="L13" s="77">
        <v>0</v>
      </c>
      <c r="M13" s="78">
        <v>0</v>
      </c>
    </row>
    <row r="14" spans="1:13" ht="12.75">
      <c r="A14" s="23" t="s">
        <v>8</v>
      </c>
      <c r="B14" s="88">
        <f>(2289571286.5+0)/1000</f>
        <v>2289571</v>
      </c>
      <c r="C14" s="89">
        <f>(3336460478.23+0)/1000</f>
        <v>3336460</v>
      </c>
      <c r="D14" s="48">
        <v>2252448</v>
      </c>
      <c r="E14" s="49">
        <v>1513797</v>
      </c>
      <c r="F14" s="63">
        <v>2229366</v>
      </c>
      <c r="G14" s="64">
        <v>1569668</v>
      </c>
      <c r="H14" s="35">
        <v>0</v>
      </c>
      <c r="I14" s="35">
        <v>0</v>
      </c>
      <c r="J14" s="35">
        <v>0</v>
      </c>
      <c r="K14" s="38">
        <v>0</v>
      </c>
      <c r="L14" s="77">
        <v>0</v>
      </c>
      <c r="M14" s="78">
        <v>0</v>
      </c>
    </row>
    <row r="15" spans="1:13" ht="12.75">
      <c r="A15" s="23" t="s">
        <v>3</v>
      </c>
      <c r="B15" s="90">
        <f>45722421.3/1000</f>
        <v>45722</v>
      </c>
      <c r="C15" s="87">
        <f>2392142.96/1000</f>
        <v>2392</v>
      </c>
      <c r="D15" s="50">
        <v>20476</v>
      </c>
      <c r="E15" s="47">
        <v>1597</v>
      </c>
      <c r="F15" s="65">
        <v>2387</v>
      </c>
      <c r="G15" s="62">
        <v>2658</v>
      </c>
      <c r="H15" s="35">
        <v>0</v>
      </c>
      <c r="I15" s="35">
        <v>0</v>
      </c>
      <c r="J15" s="35">
        <v>0</v>
      </c>
      <c r="K15" s="38">
        <v>0</v>
      </c>
      <c r="L15" s="77">
        <v>0</v>
      </c>
      <c r="M15" s="78">
        <v>0</v>
      </c>
    </row>
    <row r="16" spans="1:13" ht="12.75">
      <c r="A16" s="31" t="s">
        <v>27</v>
      </c>
      <c r="B16" s="88"/>
      <c r="C16" s="91"/>
      <c r="D16" s="48"/>
      <c r="E16" s="51"/>
      <c r="F16" s="63"/>
      <c r="G16" s="66"/>
      <c r="H16" s="36"/>
      <c r="I16" s="36"/>
      <c r="J16" s="36"/>
      <c r="K16" s="39"/>
      <c r="L16" s="79"/>
      <c r="M16" s="80"/>
    </row>
    <row r="17" spans="1:13" ht="12.75">
      <c r="A17" s="23" t="s">
        <v>14</v>
      </c>
      <c r="B17" s="90">
        <f>(1688040430.97+0)/1000</f>
        <v>1688040</v>
      </c>
      <c r="C17" s="90">
        <f>(20549615.38+0)/1000</f>
        <v>20550</v>
      </c>
      <c r="D17" s="50">
        <v>1543028</v>
      </c>
      <c r="E17" s="50">
        <v>20028</v>
      </c>
      <c r="F17" s="65">
        <v>1425556</v>
      </c>
      <c r="G17" s="67">
        <v>18270</v>
      </c>
      <c r="H17" s="35">
        <v>0.91</v>
      </c>
      <c r="I17" s="35">
        <v>2</v>
      </c>
      <c r="J17" s="35">
        <v>0.94</v>
      </c>
      <c r="K17" s="38">
        <v>2</v>
      </c>
      <c r="L17" s="77">
        <v>0.92</v>
      </c>
      <c r="M17" s="78">
        <v>2</v>
      </c>
    </row>
    <row r="18" spans="1:13" ht="12.75">
      <c r="A18" s="23" t="s">
        <v>8</v>
      </c>
      <c r="B18" s="88">
        <f>(275530259.35+0)/1000</f>
        <v>275530</v>
      </c>
      <c r="C18" s="92">
        <f>(88166733.42+0)/1000</f>
        <v>88167</v>
      </c>
      <c r="D18" s="48">
        <v>225996</v>
      </c>
      <c r="E18" s="53">
        <v>55080</v>
      </c>
      <c r="F18" s="63">
        <v>279114</v>
      </c>
      <c r="G18" s="68">
        <v>74711</v>
      </c>
      <c r="H18" s="35">
        <v>1.23</v>
      </c>
      <c r="I18" s="35">
        <v>0.3</v>
      </c>
      <c r="J18" s="35">
        <v>1.15</v>
      </c>
      <c r="K18" s="38">
        <v>0.33</v>
      </c>
      <c r="L18" s="81">
        <v>1.18</v>
      </c>
      <c r="M18" s="78">
        <v>0.42</v>
      </c>
    </row>
    <row r="19" spans="1:13" ht="12.75">
      <c r="A19" s="23" t="s">
        <v>3</v>
      </c>
      <c r="B19" s="90">
        <f>0/1000</f>
        <v>0</v>
      </c>
      <c r="C19" s="87">
        <f>0/1000</f>
        <v>0</v>
      </c>
      <c r="D19" s="50">
        <v>0</v>
      </c>
      <c r="E19" s="47">
        <v>0</v>
      </c>
      <c r="F19" s="65">
        <v>0</v>
      </c>
      <c r="G19" s="62">
        <v>0</v>
      </c>
      <c r="H19" s="35">
        <v>0</v>
      </c>
      <c r="I19" s="35">
        <v>0</v>
      </c>
      <c r="J19" s="35">
        <v>0</v>
      </c>
      <c r="K19" s="38">
        <v>0</v>
      </c>
      <c r="L19" s="77">
        <v>0</v>
      </c>
      <c r="M19" s="78">
        <v>0</v>
      </c>
    </row>
    <row r="20" spans="1:13" ht="12.75">
      <c r="A20" s="31" t="s">
        <v>12</v>
      </c>
      <c r="B20" s="88"/>
      <c r="C20" s="89"/>
      <c r="D20" s="48"/>
      <c r="E20" s="49"/>
      <c r="F20" s="63"/>
      <c r="G20" s="64"/>
      <c r="H20" s="36"/>
      <c r="I20" s="36"/>
      <c r="J20" s="36"/>
      <c r="K20" s="39"/>
      <c r="L20" s="79"/>
      <c r="M20" s="80"/>
    </row>
    <row r="21" spans="1:13" ht="12.75">
      <c r="A21" s="23" t="s">
        <v>14</v>
      </c>
      <c r="B21" s="90">
        <f>(358606.4+16005.86+0)/1000</f>
        <v>375</v>
      </c>
      <c r="C21" s="87">
        <f>(187998.99+192921949.88)/1000</f>
        <v>193110</v>
      </c>
      <c r="D21" s="50">
        <v>374</v>
      </c>
      <c r="E21" s="47">
        <v>198984</v>
      </c>
      <c r="F21" s="65">
        <v>373</v>
      </c>
      <c r="G21" s="62">
        <v>236270</v>
      </c>
      <c r="H21" s="35">
        <v>0</v>
      </c>
      <c r="I21" s="35">
        <v>0</v>
      </c>
      <c r="J21" s="35">
        <v>0</v>
      </c>
      <c r="K21" s="38">
        <v>0</v>
      </c>
      <c r="L21" s="77">
        <v>0</v>
      </c>
      <c r="M21" s="78">
        <v>0</v>
      </c>
    </row>
    <row r="22" spans="1:13" ht="12.75">
      <c r="A22" s="23" t="s">
        <v>8</v>
      </c>
      <c r="B22" s="88">
        <f>10874869.5/1000</f>
        <v>10875</v>
      </c>
      <c r="C22" s="91">
        <f>19789896.5/1000-4797</f>
        <v>14993</v>
      </c>
      <c r="D22" s="48">
        <v>12211</v>
      </c>
      <c r="E22" s="51">
        <v>5882</v>
      </c>
      <c r="F22" s="63">
        <v>20524</v>
      </c>
      <c r="G22" s="66">
        <v>27400</v>
      </c>
      <c r="H22" s="35">
        <v>0</v>
      </c>
      <c r="I22" s="35">
        <v>0</v>
      </c>
      <c r="J22" s="35">
        <v>0</v>
      </c>
      <c r="K22" s="38">
        <v>0</v>
      </c>
      <c r="L22" s="77">
        <v>0</v>
      </c>
      <c r="M22" s="78">
        <v>0</v>
      </c>
    </row>
    <row r="23" spans="1:13" ht="12.75">
      <c r="A23" s="23" t="s">
        <v>3</v>
      </c>
      <c r="B23" s="93">
        <f>0/1000</f>
        <v>0</v>
      </c>
      <c r="C23" s="89">
        <f>0/1000</f>
        <v>0</v>
      </c>
      <c r="D23" s="52">
        <v>0</v>
      </c>
      <c r="E23" s="49">
        <v>0</v>
      </c>
      <c r="F23" s="67">
        <v>0</v>
      </c>
      <c r="G23" s="64">
        <v>0</v>
      </c>
      <c r="H23" s="35">
        <v>0</v>
      </c>
      <c r="I23" s="35">
        <v>0</v>
      </c>
      <c r="J23" s="35">
        <v>0</v>
      </c>
      <c r="K23" s="38">
        <v>0</v>
      </c>
      <c r="L23" s="77">
        <v>0</v>
      </c>
      <c r="M23" s="78">
        <v>0</v>
      </c>
    </row>
    <row r="24" spans="1:13" ht="12.75">
      <c r="A24" s="32" t="s">
        <v>16</v>
      </c>
      <c r="B24" s="88"/>
      <c r="C24" s="94"/>
      <c r="D24" s="48"/>
      <c r="E24" s="54"/>
      <c r="F24" s="63"/>
      <c r="G24" s="69"/>
      <c r="H24" s="36"/>
      <c r="I24" s="36"/>
      <c r="J24" s="36"/>
      <c r="K24" s="39"/>
      <c r="L24" s="79"/>
      <c r="M24" s="80"/>
    </row>
    <row r="25" spans="1:13" ht="12.75">
      <c r="A25" s="23" t="s">
        <v>14</v>
      </c>
      <c r="B25" s="90">
        <f>(5048363141.36+428256085.02)/1000</f>
        <v>5476619</v>
      </c>
      <c r="C25" s="87">
        <f>(4567909272.49001+478546747.96)/1000</f>
        <v>5046456</v>
      </c>
      <c r="D25" s="50">
        <v>5429303</v>
      </c>
      <c r="E25" s="47">
        <v>4946227</v>
      </c>
      <c r="F25" s="65">
        <v>5305791</v>
      </c>
      <c r="G25" s="62">
        <v>4833716</v>
      </c>
      <c r="H25" s="35">
        <v>4.66</v>
      </c>
      <c r="I25" s="35">
        <v>0.91</v>
      </c>
      <c r="J25" s="35">
        <v>4.63</v>
      </c>
      <c r="K25" s="38">
        <v>0.9</v>
      </c>
      <c r="L25" s="77">
        <v>4.61</v>
      </c>
      <c r="M25" s="78">
        <v>0.91</v>
      </c>
    </row>
    <row r="26" spans="1:13" ht="12.75">
      <c r="A26" s="33" t="s">
        <v>8</v>
      </c>
      <c r="B26" s="88">
        <f>560173423.37/1000-2095</f>
        <v>558078</v>
      </c>
      <c r="C26" s="91">
        <f>382020854.86/1000-102202</f>
        <v>279819</v>
      </c>
      <c r="D26" s="48">
        <v>593710</v>
      </c>
      <c r="E26" s="51">
        <v>388060</v>
      </c>
      <c r="F26" s="63">
        <v>706201</v>
      </c>
      <c r="G26" s="66">
        <v>370139</v>
      </c>
      <c r="H26" s="35">
        <v>4.49</v>
      </c>
      <c r="I26" s="35">
        <v>1.95</v>
      </c>
      <c r="J26" s="35">
        <v>4.52</v>
      </c>
      <c r="K26" s="38">
        <v>1.9</v>
      </c>
      <c r="L26" s="77">
        <v>4.28</v>
      </c>
      <c r="M26" s="78">
        <v>1.85</v>
      </c>
    </row>
    <row r="27" spans="1:13" ht="12.75">
      <c r="A27" s="23" t="s">
        <v>3</v>
      </c>
      <c r="B27" s="90">
        <f>0/1000</f>
        <v>0</v>
      </c>
      <c r="C27" s="87">
        <f>0/1000</f>
        <v>0</v>
      </c>
      <c r="D27" s="50">
        <v>0</v>
      </c>
      <c r="E27" s="47">
        <v>0</v>
      </c>
      <c r="F27" s="65">
        <v>0</v>
      </c>
      <c r="G27" s="62">
        <v>0</v>
      </c>
      <c r="H27" s="35">
        <v>0</v>
      </c>
      <c r="I27" s="35">
        <v>0</v>
      </c>
      <c r="J27" s="35">
        <v>0</v>
      </c>
      <c r="K27" s="38">
        <v>0</v>
      </c>
      <c r="L27" s="77">
        <v>0</v>
      </c>
      <c r="M27" s="78">
        <v>0</v>
      </c>
    </row>
    <row r="28" spans="1:13" ht="12.75">
      <c r="A28" s="31" t="s">
        <v>22</v>
      </c>
      <c r="B28" s="88"/>
      <c r="C28" s="94"/>
      <c r="D28" s="55"/>
      <c r="E28" s="56"/>
      <c r="F28" s="70"/>
      <c r="G28" s="71"/>
      <c r="H28" s="37"/>
      <c r="I28" s="37"/>
      <c r="J28" s="37"/>
      <c r="K28" s="40"/>
      <c r="L28" s="81"/>
      <c r="M28" s="80"/>
    </row>
    <row r="29" spans="1:13" ht="12.75">
      <c r="A29" s="23" t="s">
        <v>14</v>
      </c>
      <c r="B29" s="90">
        <f aca="true" t="shared" si="0" ref="B29:C31">B13+B17+B21+B25</f>
        <v>7550516</v>
      </c>
      <c r="C29" s="87">
        <f t="shared" si="0"/>
        <v>6603307</v>
      </c>
      <c r="D29" s="57">
        <v>7353319</v>
      </c>
      <c r="E29" s="57">
        <v>6395629</v>
      </c>
      <c r="F29" s="72">
        <v>7098055</v>
      </c>
      <c r="G29" s="73">
        <v>6282783</v>
      </c>
      <c r="H29" s="35">
        <f aca="true" t="shared" si="1" ref="H29:I31">IF(B29=0,0,(B13*H13+B17*H17+B21*H21+B25*H25)/B29)</f>
        <v>3.58</v>
      </c>
      <c r="I29" s="35">
        <f t="shared" si="1"/>
        <v>0.7</v>
      </c>
      <c r="J29" s="35">
        <v>3.62</v>
      </c>
      <c r="K29" s="38">
        <v>0.7</v>
      </c>
      <c r="L29" s="77">
        <v>3.63</v>
      </c>
      <c r="M29" s="78">
        <v>0.71</v>
      </c>
    </row>
    <row r="30" spans="1:13" ht="12.75">
      <c r="A30" s="23" t="s">
        <v>8</v>
      </c>
      <c r="B30" s="88">
        <f t="shared" si="0"/>
        <v>3134054</v>
      </c>
      <c r="C30" s="95">
        <f t="shared" si="0"/>
        <v>3719439</v>
      </c>
      <c r="D30" s="58">
        <v>3084365</v>
      </c>
      <c r="E30" s="58">
        <v>1962819</v>
      </c>
      <c r="F30" s="74">
        <v>3235205</v>
      </c>
      <c r="G30" s="75">
        <v>2041918</v>
      </c>
      <c r="H30" s="42">
        <f t="shared" si="1"/>
        <v>0.91</v>
      </c>
      <c r="I30" s="42">
        <f t="shared" si="1"/>
        <v>0.15</v>
      </c>
      <c r="J30" s="42">
        <v>0.95</v>
      </c>
      <c r="K30" s="43">
        <v>0.38</v>
      </c>
      <c r="L30" s="82">
        <v>1.04</v>
      </c>
      <c r="M30" s="83">
        <v>0.35</v>
      </c>
    </row>
    <row r="31" spans="1:13" ht="12.75">
      <c r="A31" s="24" t="s">
        <v>3</v>
      </c>
      <c r="B31" s="96">
        <f t="shared" si="0"/>
        <v>45722</v>
      </c>
      <c r="C31" s="97">
        <f t="shared" si="0"/>
        <v>2392</v>
      </c>
      <c r="D31" s="59">
        <v>20476</v>
      </c>
      <c r="E31" s="60">
        <v>1597</v>
      </c>
      <c r="F31" s="76">
        <v>2387</v>
      </c>
      <c r="G31" s="76">
        <v>2658</v>
      </c>
      <c r="H31" s="44">
        <f t="shared" si="1"/>
        <v>0</v>
      </c>
      <c r="I31" s="44">
        <f t="shared" si="1"/>
        <v>0</v>
      </c>
      <c r="J31" s="44">
        <v>0</v>
      </c>
      <c r="K31" s="45">
        <v>0</v>
      </c>
      <c r="L31" s="84">
        <v>0</v>
      </c>
      <c r="M31" s="85">
        <v>0</v>
      </c>
    </row>
    <row r="32" spans="1:3" ht="12.75">
      <c r="A32" s="3"/>
      <c r="C32" s="25"/>
    </row>
    <row r="33" ht="12.75">
      <c r="A33" s="26" t="s">
        <v>7</v>
      </c>
    </row>
    <row r="34" ht="12.75">
      <c r="A34" s="26" t="s">
        <v>17</v>
      </c>
    </row>
    <row r="35" ht="12.75">
      <c r="A35" s="26" t="s">
        <v>23</v>
      </c>
    </row>
    <row r="36" ht="12.75">
      <c r="A36" s="26" t="s">
        <v>26</v>
      </c>
    </row>
    <row r="37" ht="12.75">
      <c r="A37" s="3"/>
    </row>
    <row r="38" ht="12.75">
      <c r="A38" s="3" t="s">
        <v>5</v>
      </c>
    </row>
    <row r="39" ht="12.75">
      <c r="A39" s="3" t="s">
        <v>20</v>
      </c>
    </row>
    <row r="40" ht="12.75">
      <c r="A40" s="3"/>
    </row>
    <row r="41" ht="12.75">
      <c r="A41" s="3" t="s">
        <v>0</v>
      </c>
    </row>
    <row r="42" spans="1:2" ht="12.75">
      <c r="A42" s="3" t="s">
        <v>15</v>
      </c>
      <c r="B42" s="98">
        <v>43605</v>
      </c>
    </row>
    <row r="43" ht="12.75">
      <c r="A43" s="3"/>
    </row>
    <row r="44" spans="1:9" ht="12.75">
      <c r="A44" s="3"/>
      <c r="C44" s="2">
        <f>(358606.4+16005.86)/1000</f>
        <v>374.61226</v>
      </c>
      <c r="I44" s="2">
        <v>0</v>
      </c>
    </row>
    <row r="45" ht="12.75"/>
    <row r="46" ht="12.75"/>
    <row r="47" ht="12.75"/>
    <row r="48" ht="12.75"/>
    <row r="49" ht="12.75"/>
  </sheetData>
  <sheetProtection/>
  <mergeCells count="12">
    <mergeCell ref="D9:E9"/>
    <mergeCell ref="B8:G8"/>
    <mergeCell ref="L9:M9"/>
    <mergeCell ref="H8:M8"/>
    <mergeCell ref="J9:K9"/>
    <mergeCell ref="A3:M3"/>
    <mergeCell ref="A4:M4"/>
    <mergeCell ref="A6:M6"/>
    <mergeCell ref="A8:A10"/>
    <mergeCell ref="B9:C9"/>
    <mergeCell ref="F9:G9"/>
    <mergeCell ref="H9:I9"/>
  </mergeCells>
  <printOptions horizontalCentered="1"/>
  <pageMargins left="0" right="0" top="0" bottom="0" header="0.1968503937007874" footer="0.1968503937007874"/>
  <pageSetup horizontalDpi="600" verticalDpi="600" orientation="landscape" paperSize="9" scale="86" r:id="rId2"/>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27"/>
      <c r="B2" s="27"/>
      <c r="C2" s="27"/>
      <c r="D2" s="27"/>
    </row>
    <row r="3" spans="1:4" ht="12.75">
      <c r="A3" s="27"/>
      <c r="B3" s="27"/>
      <c r="C3" s="27"/>
      <c r="D3" s="27"/>
    </row>
    <row r="4" spans="1:4" ht="12.75">
      <c r="A4" s="27"/>
      <c r="B4" s="27"/>
      <c r="C4" s="27"/>
      <c r="D4" s="27"/>
    </row>
    <row r="5" spans="1:4" ht="12.75">
      <c r="A5" s="27"/>
      <c r="B5" s="27"/>
      <c r="C5" s="27"/>
      <c r="D5" s="27"/>
    </row>
    <row r="6" spans="1:4" ht="12.75">
      <c r="A6" s="27"/>
      <c r="B6" s="27"/>
      <c r="C6" s="27"/>
      <c r="D6" s="27"/>
    </row>
    <row r="7" spans="1:4" ht="12.75">
      <c r="A7" s="27"/>
      <c r="B7" s="27"/>
      <c r="C7" s="27"/>
      <c r="D7" s="27"/>
    </row>
    <row r="8" spans="1:4" ht="12.75">
      <c r="A8" s="27"/>
      <c r="B8" s="27"/>
      <c r="C8" s="27"/>
      <c r="D8" s="27"/>
    </row>
    <row r="9" spans="1:4" ht="12.75">
      <c r="A9" s="27"/>
      <c r="B9" s="27"/>
      <c r="C9" s="27"/>
      <c r="D9" s="27"/>
    </row>
    <row r="10" spans="1:4" ht="12.75">
      <c r="A10" s="27"/>
      <c r="B10" s="27"/>
      <c r="C10" s="27"/>
      <c r="D10" s="27"/>
    </row>
    <row r="11" spans="1:4" ht="12.75">
      <c r="A11" s="27"/>
      <c r="B11" s="27"/>
      <c r="C11" s="27"/>
      <c r="D11" s="27"/>
    </row>
    <row r="12" spans="1:4" ht="12.75">
      <c r="A12" s="27"/>
      <c r="B12" s="27"/>
      <c r="C12" s="27"/>
      <c r="D12" s="27"/>
    </row>
    <row r="13" spans="1:7" ht="12.75">
      <c r="A13" s="41">
        <v>0</v>
      </c>
      <c r="B13" s="41">
        <v>0</v>
      </c>
      <c r="C13" s="41">
        <v>0</v>
      </c>
      <c r="D13" s="41">
        <v>0</v>
      </c>
      <c r="E13" s="41">
        <v>0</v>
      </c>
      <c r="F13" s="41">
        <v>0</v>
      </c>
      <c r="G13" s="41">
        <v>1194526973</v>
      </c>
    </row>
    <row r="14" spans="1:7" ht="12.75">
      <c r="A14" s="41">
        <v>0</v>
      </c>
      <c r="B14" s="41">
        <v>0</v>
      </c>
      <c r="C14" s="41">
        <v>0</v>
      </c>
      <c r="D14" s="41">
        <v>0</v>
      </c>
      <c r="E14" s="41">
        <v>0</v>
      </c>
      <c r="F14" s="41">
        <v>0</v>
      </c>
      <c r="G14" s="41">
        <v>1569668344</v>
      </c>
    </row>
    <row r="15" spans="1:7" ht="12.75">
      <c r="A15" s="41">
        <v>0</v>
      </c>
      <c r="B15" s="41">
        <v>0</v>
      </c>
      <c r="C15" s="41">
        <v>0</v>
      </c>
      <c r="D15" s="41">
        <v>0</v>
      </c>
      <c r="E15" s="41">
        <v>0</v>
      </c>
      <c r="F15" s="41">
        <v>0</v>
      </c>
      <c r="G15" s="41">
        <v>2658476</v>
      </c>
    </row>
    <row r="16" spans="1:7" ht="12.75">
      <c r="A16" s="41"/>
      <c r="B16" s="41"/>
      <c r="C16" s="41"/>
      <c r="D16" s="41"/>
      <c r="E16" s="41"/>
      <c r="F16" s="41"/>
      <c r="G16" s="41"/>
    </row>
    <row r="17" spans="1:7" s="34" customFormat="1" ht="12.75">
      <c r="A17" s="41">
        <v>1527931964</v>
      </c>
      <c r="B17" s="41">
        <v>41099231</v>
      </c>
      <c r="C17" s="41">
        <v>1445496940</v>
      </c>
      <c r="D17" s="41">
        <v>40055961</v>
      </c>
      <c r="E17" s="41">
        <v>1305926104</v>
      </c>
      <c r="F17" s="41">
        <v>36539782</v>
      </c>
      <c r="G17" s="41">
        <v>18269891</v>
      </c>
    </row>
    <row r="18" spans="1:7" ht="12.75">
      <c r="A18" s="41">
        <v>339903292</v>
      </c>
      <c r="B18" s="41">
        <v>26546930</v>
      </c>
      <c r="C18" s="41">
        <v>259691055</v>
      </c>
      <c r="D18" s="41">
        <v>17977414</v>
      </c>
      <c r="E18" s="41">
        <v>329388915</v>
      </c>
      <c r="F18" s="41">
        <v>31172804</v>
      </c>
      <c r="G18" s="41">
        <v>74710782</v>
      </c>
    </row>
    <row r="19" spans="1:7" ht="12.75">
      <c r="A19" s="41">
        <v>0</v>
      </c>
      <c r="B19" s="41">
        <v>0</v>
      </c>
      <c r="C19" s="41">
        <v>0</v>
      </c>
      <c r="D19" s="41">
        <v>0</v>
      </c>
      <c r="E19" s="41">
        <v>0</v>
      </c>
      <c r="F19" s="41">
        <v>0</v>
      </c>
      <c r="G19" s="41">
        <v>0</v>
      </c>
    </row>
    <row r="20" spans="1:7" ht="12.75">
      <c r="A20" s="41"/>
      <c r="B20" s="41"/>
      <c r="C20" s="41"/>
      <c r="D20" s="41"/>
      <c r="E20" s="41"/>
      <c r="F20" s="41"/>
      <c r="G20" s="41"/>
    </row>
    <row r="21" spans="1:7" ht="12.75">
      <c r="A21" s="41">
        <v>0</v>
      </c>
      <c r="B21" s="41">
        <v>0</v>
      </c>
      <c r="C21" s="41">
        <v>0</v>
      </c>
      <c r="D21" s="41">
        <v>0</v>
      </c>
      <c r="E21" s="41">
        <v>0</v>
      </c>
      <c r="F21" s="41">
        <v>0</v>
      </c>
      <c r="G21" s="41">
        <v>236270331</v>
      </c>
    </row>
    <row r="22" spans="1:7" ht="12.75">
      <c r="A22" s="41">
        <v>0</v>
      </c>
      <c r="B22" s="41">
        <v>0</v>
      </c>
      <c r="C22" s="41">
        <v>0</v>
      </c>
      <c r="D22" s="41">
        <v>0</v>
      </c>
      <c r="E22" s="41">
        <v>0</v>
      </c>
      <c r="F22" s="41">
        <v>0</v>
      </c>
      <c r="G22" s="41">
        <v>27399608</v>
      </c>
    </row>
    <row r="23" spans="1:7" ht="12.75">
      <c r="A23" s="41">
        <v>0</v>
      </c>
      <c r="B23" s="41">
        <v>0</v>
      </c>
      <c r="C23" s="41">
        <v>0</v>
      </c>
      <c r="D23" s="41">
        <v>0</v>
      </c>
      <c r="E23" s="41">
        <v>0</v>
      </c>
      <c r="F23" s="41">
        <v>0</v>
      </c>
      <c r="G23" s="41">
        <v>0</v>
      </c>
    </row>
    <row r="24" spans="1:7" ht="12.75">
      <c r="A24" s="41"/>
      <c r="B24" s="41"/>
      <c r="C24" s="41"/>
      <c r="D24" s="41"/>
      <c r="E24" s="41"/>
      <c r="F24" s="41"/>
      <c r="G24" s="41"/>
    </row>
    <row r="25" spans="1:7" s="34" customFormat="1" ht="12.75">
      <c r="A25" s="41">
        <v>25527788211</v>
      </c>
      <c r="B25" s="41">
        <v>4592313520</v>
      </c>
      <c r="C25" s="41">
        <v>25135737615</v>
      </c>
      <c r="D25" s="41">
        <v>4454868894</v>
      </c>
      <c r="E25" s="41">
        <v>24476297081</v>
      </c>
      <c r="F25" s="41">
        <v>4385497793</v>
      </c>
      <c r="G25" s="41">
        <v>4833715690</v>
      </c>
    </row>
    <row r="26" spans="1:7" ht="12.75">
      <c r="A26" s="41">
        <v>2516617777</v>
      </c>
      <c r="B26" s="41">
        <v>743508059</v>
      </c>
      <c r="C26" s="41">
        <v>2693201115</v>
      </c>
      <c r="D26" s="41">
        <v>934087248</v>
      </c>
      <c r="E26" s="41">
        <v>3021038784</v>
      </c>
      <c r="F26" s="41">
        <v>684687810</v>
      </c>
      <c r="G26" s="41">
        <v>370138551</v>
      </c>
    </row>
    <row r="27" spans="1:7" ht="12.75">
      <c r="A27" s="41">
        <v>0</v>
      </c>
      <c r="B27" s="41">
        <v>0</v>
      </c>
      <c r="C27" s="41">
        <v>0</v>
      </c>
      <c r="D27" s="41">
        <v>0</v>
      </c>
      <c r="E27" s="41">
        <v>0</v>
      </c>
      <c r="F27" s="41">
        <v>0</v>
      </c>
      <c r="G27" s="41">
        <v>0</v>
      </c>
    </row>
    <row r="28" ht="12.75">
      <c r="A28" s="27"/>
    </row>
    <row r="29" ht="12.75">
      <c r="A29" s="27"/>
    </row>
    <row r="30" ht="12.75">
      <c r="A30" s="27"/>
    </row>
    <row r="31" ht="12.75">
      <c r="A31" s="27"/>
    </row>
    <row r="32" ht="12.75">
      <c r="A32" s="27"/>
    </row>
    <row r="33" ht="12.75">
      <c r="A33" s="27"/>
    </row>
    <row r="34" ht="12.75">
      <c r="A34" s="27"/>
    </row>
    <row r="35" ht="12.75">
      <c r="A35" s="27"/>
    </row>
    <row r="36" ht="12.75">
      <c r="A36" s="27"/>
    </row>
    <row r="37" ht="12.75">
      <c r="A37" s="27"/>
    </row>
    <row r="38" ht="12.75">
      <c r="A38" s="27"/>
    </row>
    <row r="39" ht="12.75">
      <c r="A39" s="27"/>
    </row>
    <row r="40" ht="12.75">
      <c r="A40" s="27"/>
    </row>
    <row r="41" ht="12.75">
      <c r="A41" s="27"/>
    </row>
    <row r="42" ht="12.75">
      <c r="A42" s="27"/>
    </row>
    <row r="43" ht="12.75">
      <c r="A43" s="27"/>
    </row>
    <row r="44" spans="1:3" ht="12.75">
      <c r="A44" s="27"/>
      <c r="B44">
        <v>0</v>
      </c>
      <c r="C44">
        <v>374612.26</v>
      </c>
    </row>
  </sheetData>
  <sheetProtection/>
  <printOptions/>
  <pageMargins left="0.75" right="0.75" top="1" bottom="1" header="0.5" footer="0.5"/>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N. Mocreac</dc:creator>
  <cp:keywords/>
  <dc:description/>
  <cp:lastModifiedBy>MAIB</cp:lastModifiedBy>
  <cp:lastPrinted>2019-05-23T07:24:19Z</cp:lastPrinted>
  <dcterms:modified xsi:type="dcterms:W3CDTF">2019-05-23T07:24:25Z</dcterms:modified>
  <cp:category/>
  <cp:version/>
  <cp:contentType/>
  <cp:contentStatus/>
</cp:coreProperties>
</file>