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13"/>
  <workbookPr/>
  <mc:AlternateContent xmlns:mc="http://schemas.openxmlformats.org/markup-compatibility/2006">
    <mc:Choice Requires="x15">
      <x15ac:absPath xmlns:x15ac="http://schemas.microsoft.com/office/spreadsheetml/2010/11/ac" url="D:\TempUserProfiles\NetworkService\AppData\Local\Packages\oice_16_974fa576_32c1d314_efc\AC\Temp\"/>
    </mc:Choice>
  </mc:AlternateContent>
  <xr:revisionPtr revIDLastSave="0" documentId="8_{4EAEE743-C071-4BFF-BFED-F6DE42087E76}" xr6:coauthVersionLast="47" xr6:coauthVersionMax="47" xr10:uidLastSave="{00000000-0000-0000-0000-000000000000}"/>
  <bookViews>
    <workbookView xWindow="-60" yWindow="-60" windowWidth="15480" windowHeight="11640" xr2:uid="{00000000-000D-0000-FFFF-FFFF00000000}"/>
  </bookViews>
  <sheets>
    <sheet name="Sheet1" sheetId="1" r:id="rId1"/>
    <sheet name="Sheet2" sheetId="2" r:id="rId2"/>
  </sheets>
  <definedNames>
    <definedName name="_xlnm.Print_Area" localSheetId="0">Sheet1!$B$1:$P$46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F12" i="1"/>
  <c r="E14" i="1"/>
  <c r="F14" i="1"/>
  <c r="E15" i="1"/>
  <c r="F15" i="1"/>
  <c r="E16" i="1"/>
  <c r="F16" i="1"/>
  <c r="E17" i="1"/>
  <c r="F17" i="1"/>
  <c r="E18" i="1"/>
  <c r="F18" i="1"/>
  <c r="E19" i="1"/>
  <c r="F19" i="1"/>
  <c r="E20" i="1"/>
  <c r="F20" i="1"/>
  <c r="E21" i="1"/>
  <c r="F21" i="1"/>
  <c r="E22" i="1"/>
  <c r="F22" i="1"/>
  <c r="E23" i="1"/>
  <c r="F23" i="1"/>
  <c r="E25" i="1"/>
  <c r="F25" i="1"/>
  <c r="E27" i="1"/>
  <c r="F27" i="1"/>
  <c r="E28" i="1"/>
  <c r="F28" i="1"/>
  <c r="E30" i="1"/>
  <c r="F30" i="1"/>
</calcChain>
</file>

<file path=xl/sharedStrings.xml><?xml version="1.0" encoding="utf-8"?>
<sst xmlns="http://schemas.openxmlformats.org/spreadsheetml/2006/main" count="64" uniqueCount="52">
  <si>
    <t>Calculat de tfrunza Data/Ora: 17.08.2020 / 08:21:27</t>
  </si>
  <si>
    <t>Anexa 2</t>
  </si>
  <si>
    <t>Informatia privind creditele</t>
  </si>
  <si>
    <t>la Regulamentul cu privire la dezvaluirea</t>
  </si>
  <si>
    <t>a BC "Moldova-Agroindbank" S.A.</t>
  </si>
  <si>
    <t>de catre bancile din Republica Moldova</t>
  </si>
  <si>
    <t>a informatiei aferente activitatilor lor</t>
  </si>
  <si>
    <t>la situatia  31.07.2020</t>
  </si>
  <si>
    <t>Ramura creditului</t>
  </si>
  <si>
    <t>Nr. creditelor acordate in perioada lunii gestionare</t>
  </si>
  <si>
    <t xml:space="preserve"> Portofoliul de credite, mii lei, sold la sfirsitul </t>
  </si>
  <si>
    <t>Rata medie a dobanzii aferenta soldurilor creditelor **,                                    %, la sfirsitul</t>
  </si>
  <si>
    <t>in MDL</t>
  </si>
  <si>
    <t>in valuta straina</t>
  </si>
  <si>
    <t>lunii gestionare</t>
  </si>
  <si>
    <t>lunii precedente celei gestionare</t>
  </si>
  <si>
    <t>anului precedent celui gestionar</t>
  </si>
  <si>
    <t>acordate in MDL</t>
  </si>
  <si>
    <t>acordate in valuta straina *</t>
  </si>
  <si>
    <t>acordate in valuta striana *</t>
  </si>
  <si>
    <t>A</t>
  </si>
  <si>
    <t>Credite acordate agriculturii</t>
  </si>
  <si>
    <t xml:space="preserve">Credite acordate industriei alimentare </t>
  </si>
  <si>
    <t xml:space="preserve">Credite acordate in domeniul constructiilor </t>
  </si>
  <si>
    <t>Credite acordate de consum****</t>
  </si>
  <si>
    <t>Credite acordate industriei energetice</t>
  </si>
  <si>
    <t>Credite acordate bancilor</t>
  </si>
  <si>
    <t>Creditele overnight si overdraft acordate bancilor</t>
  </si>
  <si>
    <t>Credite acordate institutiilor finantate de la bugetul de stat</t>
  </si>
  <si>
    <t>Credite acordate Casei Nationale de Asigurari Sociale/Companiei Nationale de Asigurari in Medicina</t>
  </si>
  <si>
    <t>Credite acordate Guvernului</t>
  </si>
  <si>
    <t xml:space="preserve">Credite acordate unitatilor administrativ teritoriale/institutiilor subordonate unitatilor administrativ teritoriale </t>
  </si>
  <si>
    <t>Credite acordate industriei productive</t>
  </si>
  <si>
    <t>Credite acordate comertului</t>
  </si>
  <si>
    <t>Credite acordate mediului financiar nebancar</t>
  </si>
  <si>
    <t>Credite acordate pentru procurarea/construirea imobilului ****</t>
  </si>
  <si>
    <t>Credite acordate organizatiilor necomerciale</t>
  </si>
  <si>
    <t>Credite acordate persoanelor fizice care practica activitate</t>
  </si>
  <si>
    <t>Credite acordate in domeniul transportului, telecomunicatiilor si dezvoltarii retelei</t>
  </si>
  <si>
    <t>Credite acordate in domeniul prestarii serviciilor</t>
  </si>
  <si>
    <t>Alte credite acordate ***</t>
  </si>
  <si>
    <t xml:space="preserve"> Nota:  Informatia este dezvaluita, conform cerintelor expuse in Regulamentul cu privire la dezvaluirea de catre bancile din R.Moldova a informatiei aferente activitatilor lor. </t>
  </si>
  <si>
    <t>Repartizarea creditelor se va efectua conform pct.15 din anexa nr.12 din Instructiunea privind modul de intocmire si prezentare de catre banci a rapoartelor in scopuri prudentiale.</t>
  </si>
  <si>
    <t>* sumele creditelor in valuta straina se recalculeaza la cursul oficial al leului moldovenesc valabil la data gestionara.</t>
  </si>
  <si>
    <t>** se calculeaza conform pct.4 din Instructiunea privind raportarea ratelor dobanzilor aplicate de bancile din R.Moldova.</t>
  </si>
  <si>
    <t>*** creditele acordate persoanelor fizice cu exceptia persoanelor fizice care practica activitate, sunt clasificate la  "Alte credite acordate", conform caracteristicilor grupei de conturi 1490, 1510 si altele, care nu au fost reflectate in celelalte tipuri de credit.</t>
  </si>
  <si>
    <t>**** credite acordate persoanelor fizice care nu practica activitate de intreprinzator.</t>
  </si>
  <si>
    <t>Semnatura:</t>
  </si>
  <si>
    <t xml:space="preserve">Presedintele Comitetului de Conducere al bancii </t>
  </si>
  <si>
    <t>S.Cebotari</t>
  </si>
  <si>
    <t xml:space="preserve">Executorul si numarul telefonului       O.Tăbîrţa     0-22-30-32-85     </t>
  </si>
  <si>
    <t>Data perfectarii         19.08.2020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</si>
</sst>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4">
    <font>
      <sz val="10"/>
      <name val="Arial"/>
      <charset val="238"/>
    </font>
    <font>
      <sz val="10"/>
      <name val="Times New Roman"/>
      <family val="1"/>
      <charset val="204"/>
    </font>
    <font>
      <b/>
      <sz val="10"/>
      <name val="Times New Roman"/>
      <family val="1"/>
      <charset val="204"/>
    </font>
    <font>
      <sz val="11"/>
      <color rgb="FFFFFFFF"/>
      <name val="Verdana"/>
      <family val="2"/>
      <charset val="204"/>
    </font>
  </fonts>
  <fills count="4">
    <fill>
      <patternFill patternType="none"/>
    </fill>
    <fill>
      <patternFill patternType="gray125"/>
    </fill>
    <fill>
      <patternFill patternType="solid">
        <fgColor theme="0"/>
        <bgColor indexed="64"/>
      </patternFill>
    </fill>
    <fill>
      <patternFill patternType="solid">
        <fgColor rgb="FF62AEEF"/>
        <bgColor indexed="64"/>
      </patternFill>
    </fill>
  </fills>
  <borders count="41">
    <border>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style="medium">
        <color rgb="FFDDDDDD"/>
      </top>
      <bottom/>
      <diagonal/>
    </border>
  </borders>
  <cellStyleXfs count="1">
    <xf numFmtId="0" fontId="0" fillId="0" borderId="0"/>
  </cellStyleXfs>
  <cellXfs count="77">
    <xf numFmtId="0" fontId="0" fillId="0" borderId="0" xfId="0"/>
    <xf numFmtId="0" fontId="1" fillId="0" borderId="0" xfId="0" applyFont="1"/>
    <xf numFmtId="0" fontId="1" fillId="0" borderId="0" xfId="0" applyNumberFormat="1" applyFont="1"/>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xf>
    <xf numFmtId="0" fontId="2" fillId="0" borderId="6" xfId="0" applyNumberFormat="1" applyFont="1" applyFill="1" applyBorder="1" applyAlignment="1" applyProtection="1">
      <alignment horizontal="center"/>
    </xf>
    <xf numFmtId="0" fontId="2" fillId="0" borderId="7" xfId="0" applyNumberFormat="1" applyFont="1" applyFill="1" applyBorder="1" applyAlignment="1" applyProtection="1">
      <alignment horizontal="center"/>
    </xf>
    <xf numFmtId="2" fontId="1" fillId="0" borderId="8" xfId="0" applyNumberFormat="1" applyFont="1" applyFill="1" applyBorder="1" applyAlignment="1" applyProtection="1"/>
    <xf numFmtId="2" fontId="1" fillId="0" borderId="9" xfId="0" applyNumberFormat="1" applyFont="1" applyFill="1" applyBorder="1" applyAlignment="1" applyProtection="1"/>
    <xf numFmtId="2" fontId="1" fillId="0" borderId="10" xfId="0" applyNumberFormat="1" applyFont="1" applyFill="1" applyBorder="1" applyAlignment="1" applyProtection="1"/>
    <xf numFmtId="2" fontId="1" fillId="0" borderId="11" xfId="0" applyNumberFormat="1" applyFont="1" applyFill="1" applyBorder="1" applyAlignment="1" applyProtection="1"/>
    <xf numFmtId="2" fontId="1" fillId="0" borderId="12" xfId="0" applyNumberFormat="1" applyFont="1" applyFill="1" applyBorder="1" applyAlignment="1" applyProtection="1"/>
    <xf numFmtId="2" fontId="1" fillId="0" borderId="13" xfId="0" applyNumberFormat="1" applyFont="1" applyFill="1" applyBorder="1" applyAlignment="1" applyProtection="1"/>
    <xf numFmtId="2" fontId="1" fillId="0" borderId="14" xfId="0" applyNumberFormat="1" applyFont="1" applyFill="1" applyBorder="1" applyAlignment="1" applyProtection="1"/>
    <xf numFmtId="2" fontId="1" fillId="0" borderId="1" xfId="0" applyNumberFormat="1" applyFont="1" applyFill="1" applyBorder="1" applyAlignment="1" applyProtection="1"/>
    <xf numFmtId="2" fontId="1" fillId="0" borderId="15" xfId="0" applyNumberFormat="1" applyFont="1" applyFill="1" applyBorder="1" applyAlignment="1" applyProtection="1"/>
    <xf numFmtId="0" fontId="1" fillId="0" borderId="16" xfId="0" applyNumberFormat="1" applyFont="1" applyFill="1" applyBorder="1" applyAlignment="1" applyProtection="1">
      <alignment wrapText="1"/>
    </xf>
    <xf numFmtId="2" fontId="1" fillId="0" borderId="17" xfId="0" applyNumberFormat="1" applyFont="1" applyFill="1" applyBorder="1" applyAlignment="1" applyProtection="1"/>
    <xf numFmtId="2" fontId="1" fillId="0" borderId="18" xfId="0" applyNumberFormat="1" applyFont="1" applyFill="1" applyBorder="1" applyAlignment="1" applyProtection="1"/>
    <xf numFmtId="2" fontId="1" fillId="0" borderId="19" xfId="0" applyNumberFormat="1" applyFont="1" applyFill="1" applyBorder="1" applyAlignment="1" applyProtection="1"/>
    <xf numFmtId="0" fontId="2" fillId="0" borderId="0" xfId="0" applyNumberFormat="1" applyFont="1"/>
    <xf numFmtId="0" fontId="0" fillId="0" borderId="0" xfId="0" applyNumberFormat="1"/>
    <xf numFmtId="164" fontId="0" fillId="0" borderId="0" xfId="0" applyNumberFormat="1"/>
    <xf numFmtId="4" fontId="1" fillId="0" borderId="0" xfId="0" applyNumberFormat="1" applyFont="1"/>
    <xf numFmtId="0" fontId="1" fillId="0" borderId="0" xfId="0" applyNumberFormat="1" applyFont="1" applyBorder="1"/>
    <xf numFmtId="0" fontId="2" fillId="0" borderId="20" xfId="0" applyNumberFormat="1" applyFont="1" applyFill="1" applyBorder="1" applyAlignment="1" applyProtection="1">
      <alignment horizontal="center"/>
    </xf>
    <xf numFmtId="0" fontId="1" fillId="0" borderId="21" xfId="0" applyNumberFormat="1" applyFont="1" applyFill="1" applyBorder="1" applyAlignment="1" applyProtection="1">
      <alignment wrapText="1"/>
    </xf>
    <xf numFmtId="3" fontId="1" fillId="0" borderId="22" xfId="0" applyNumberFormat="1" applyFont="1" applyFill="1" applyBorder="1" applyAlignment="1" applyProtection="1"/>
    <xf numFmtId="3" fontId="1" fillId="0" borderId="9" xfId="0" applyNumberFormat="1" applyFont="1" applyFill="1" applyBorder="1" applyAlignment="1" applyProtection="1"/>
    <xf numFmtId="3" fontId="1" fillId="0" borderId="8" xfId="0" applyNumberFormat="1" applyFont="1" applyFill="1" applyBorder="1" applyAlignment="1" applyProtection="1"/>
    <xf numFmtId="0" fontId="1" fillId="0" borderId="23" xfId="0" applyNumberFormat="1" applyFont="1" applyFill="1" applyBorder="1" applyAlignment="1" applyProtection="1">
      <alignment wrapText="1"/>
    </xf>
    <xf numFmtId="3" fontId="1" fillId="0" borderId="24" xfId="0" applyNumberFormat="1" applyFont="1" applyFill="1" applyBorder="1" applyAlignment="1" applyProtection="1"/>
    <xf numFmtId="3" fontId="1" fillId="0" borderId="12" xfId="0" applyNumberFormat="1" applyFont="1" applyFill="1" applyBorder="1" applyAlignment="1" applyProtection="1"/>
    <xf numFmtId="3" fontId="1" fillId="0" borderId="11" xfId="0" applyNumberFormat="1" applyFont="1" applyFill="1" applyBorder="1" applyAlignment="1" applyProtection="1"/>
    <xf numFmtId="3" fontId="1" fillId="0" borderId="25" xfId="0" applyNumberFormat="1" applyFont="1" applyFill="1" applyBorder="1" applyAlignment="1" applyProtection="1"/>
    <xf numFmtId="3" fontId="1" fillId="0" borderId="1" xfId="0" applyNumberFormat="1" applyFont="1" applyFill="1" applyBorder="1" applyAlignment="1" applyProtection="1"/>
    <xf numFmtId="3" fontId="1" fillId="0" borderId="14" xfId="0" applyNumberFormat="1" applyFont="1" applyFill="1" applyBorder="1" applyAlignment="1" applyProtection="1"/>
    <xf numFmtId="3" fontId="1" fillId="0" borderId="26" xfId="0" applyNumberFormat="1" applyFont="1" applyFill="1" applyBorder="1" applyAlignment="1" applyProtection="1"/>
    <xf numFmtId="3" fontId="1" fillId="0" borderId="18" xfId="0" applyNumberFormat="1" applyFont="1" applyFill="1" applyBorder="1" applyAlignment="1" applyProtection="1"/>
    <xf numFmtId="3" fontId="1" fillId="0" borderId="17" xfId="0" applyNumberFormat="1" applyFont="1" applyFill="1" applyBorder="1" applyAlignment="1" applyProtection="1"/>
    <xf numFmtId="4" fontId="1" fillId="0" borderId="17" xfId="0" applyNumberFormat="1" applyFont="1" applyFill="1" applyBorder="1" applyAlignment="1" applyProtection="1"/>
    <xf numFmtId="2" fontId="1" fillId="2" borderId="27" xfId="0" applyNumberFormat="1" applyFont="1" applyFill="1" applyBorder="1" applyAlignment="1" applyProtection="1"/>
    <xf numFmtId="3" fontId="1" fillId="2" borderId="8" xfId="0" applyNumberFormat="1" applyFont="1" applyFill="1" applyBorder="1" applyAlignment="1" applyProtection="1"/>
    <xf numFmtId="2" fontId="1" fillId="2" borderId="28" xfId="0" applyNumberFormat="1" applyFont="1" applyFill="1" applyBorder="1" applyAlignment="1" applyProtection="1"/>
    <xf numFmtId="3" fontId="1" fillId="2" borderId="11" xfId="0" applyNumberFormat="1" applyFont="1" applyFill="1" applyBorder="1" applyAlignment="1" applyProtection="1"/>
    <xf numFmtId="2" fontId="1" fillId="2" borderId="11" xfId="0" applyNumberFormat="1" applyFont="1" applyFill="1" applyBorder="1" applyAlignment="1" applyProtection="1"/>
    <xf numFmtId="3" fontId="1" fillId="2" borderId="14" xfId="0" applyNumberFormat="1" applyFont="1" applyFill="1" applyBorder="1" applyAlignment="1" applyProtection="1"/>
    <xf numFmtId="2" fontId="1" fillId="2" borderId="29" xfId="0" applyNumberFormat="1" applyFont="1" applyFill="1" applyBorder="1" applyAlignment="1" applyProtection="1"/>
    <xf numFmtId="2" fontId="1" fillId="2" borderId="8" xfId="0" applyNumberFormat="1" applyFont="1" applyFill="1" applyBorder="1" applyAlignment="1" applyProtection="1"/>
    <xf numFmtId="2" fontId="1" fillId="2" borderId="14" xfId="0" applyNumberFormat="1" applyFont="1" applyFill="1" applyBorder="1" applyAlignment="1" applyProtection="1"/>
    <xf numFmtId="2" fontId="1" fillId="2" borderId="30" xfId="0" applyNumberFormat="1" applyFont="1" applyFill="1" applyBorder="1" applyAlignment="1" applyProtection="1"/>
    <xf numFmtId="0" fontId="3" fillId="3" borderId="40" xfId="0" applyFont="1" applyFill="1" applyBorder="1" applyAlignment="1">
      <alignment horizontal="left" vertical="center" wrapText="1" indent="1"/>
    </xf>
    <xf numFmtId="0" fontId="3" fillId="3" borderId="40" xfId="0" applyFont="1" applyFill="1" applyBorder="1" applyAlignment="1">
      <alignment horizontal="center" vertical="center" wrapText="1"/>
    </xf>
    <xf numFmtId="0" fontId="2" fillId="0" borderId="0" xfId="0" applyNumberFormat="1" applyFont="1" applyFill="1" applyAlignment="1" applyProtection="1">
      <alignment horizontal="center" vertical="center"/>
    </xf>
    <xf numFmtId="0" fontId="2" fillId="0" borderId="31" xfId="0" applyNumberFormat="1" applyFont="1" applyFill="1" applyBorder="1" applyAlignment="1" applyProtection="1">
      <alignment horizontal="center" vertical="center"/>
    </xf>
    <xf numFmtId="0" fontId="2" fillId="0" borderId="32" xfId="0" applyNumberFormat="1" applyFont="1" applyFill="1" applyBorder="1" applyAlignment="1" applyProtection="1">
      <alignment horizontal="center" vertical="center"/>
    </xf>
    <xf numFmtId="0" fontId="2" fillId="0" borderId="31" xfId="0" applyNumberFormat="1" applyFont="1" applyFill="1" applyBorder="1" applyAlignment="1" applyProtection="1">
      <alignment horizontal="center" vertical="center" wrapText="1"/>
    </xf>
    <xf numFmtId="0" fontId="2" fillId="0" borderId="33" xfId="0" applyNumberFormat="1" applyFont="1" applyFill="1" applyBorder="1" applyAlignment="1" applyProtection="1">
      <alignment horizontal="center" vertical="center" wrapText="1"/>
    </xf>
    <xf numFmtId="0" fontId="2" fillId="0" borderId="34" xfId="0" applyNumberFormat="1" applyFont="1" applyFill="1" applyBorder="1" applyAlignment="1" applyProtection="1">
      <alignment horizontal="center" vertical="center" wrapText="1"/>
    </xf>
    <xf numFmtId="0" fontId="2" fillId="0" borderId="32" xfId="0" applyNumberFormat="1" applyFont="1" applyFill="1" applyBorder="1" applyAlignment="1" applyProtection="1">
      <alignment horizontal="center" vertical="center" wrapText="1"/>
    </xf>
    <xf numFmtId="0" fontId="2" fillId="0" borderId="0" xfId="0" applyNumberFormat="1" applyFont="1" applyFill="1" applyAlignment="1" applyProtection="1">
      <alignment wrapText="1"/>
    </xf>
    <xf numFmtId="0" fontId="2" fillId="0" borderId="35"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36" xfId="0" applyNumberFormat="1" applyFont="1" applyFill="1" applyBorder="1" applyAlignment="1" applyProtection="1">
      <alignment horizontal="center" vertical="center" wrapText="1"/>
    </xf>
    <xf numFmtId="0" fontId="2" fillId="0" borderId="37" xfId="0" applyNumberFormat="1" applyFont="1" applyFill="1" applyBorder="1" applyAlignment="1" applyProtection="1">
      <alignment horizontal="center" vertical="center"/>
    </xf>
    <xf numFmtId="0" fontId="2" fillId="0" borderId="26" xfId="0" applyNumberFormat="1" applyFont="1" applyFill="1" applyBorder="1" applyAlignment="1" applyProtection="1">
      <alignment horizontal="center" vertical="center"/>
    </xf>
    <xf numFmtId="0" fontId="2" fillId="0" borderId="21"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38" xfId="0" applyNumberFormat="1" applyFont="1" applyFill="1" applyBorder="1" applyAlignment="1" applyProtection="1">
      <alignment horizontal="center" vertical="center" wrapText="1"/>
    </xf>
    <xf numFmtId="0" fontId="2" fillId="0" borderId="39"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center" vertical="center"/>
    </xf>
    <xf numFmtId="0" fontId="2" fillId="0" borderId="0" xfId="0" applyNumberFormat="1" applyFont="1" applyFill="1" applyAlignment="1" applyProtection="1">
      <alignment horizontal="right" vertical="center"/>
    </xf>
    <xf numFmtId="3" fontId="1" fillId="2" borderId="17" xfId="0" applyNumberFormat="1" applyFont="1" applyFill="1" applyBorder="1" applyAlignment="1" applyProtection="1"/>
    <xf numFmtId="4" fontId="1" fillId="2" borderId="17" xfId="0" applyNumberFormat="1" applyFont="1" applyFill="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38</xdr:row>
      <xdr:rowOff>19050</xdr:rowOff>
    </xdr:from>
    <xdr:to>
      <xdr:col>5</xdr:col>
      <xdr:colOff>600075</xdr:colOff>
      <xdr:row>45</xdr:row>
      <xdr:rowOff>190500</xdr:rowOff>
    </xdr:to>
    <xdr:pic>
      <xdr:nvPicPr>
        <xdr:cNvPr id="1025" name="Рисунок 1">
          <a:extLst>
            <a:ext uri="{FF2B5EF4-FFF2-40B4-BE49-F238E27FC236}">
              <a16:creationId xmlns:a16="http://schemas.microsoft.com/office/drawing/2014/main" id="{031BEC22-874D-47CC-BE96-8A94C3F557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7715250"/>
          <a:ext cx="213360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6"/>
  <sheetViews>
    <sheetView tabSelected="1" topLeftCell="A31" zoomScaleNormal="100" workbookViewId="0">
      <selection activeCell="A43" sqref="A43:IV44"/>
    </sheetView>
  </sheetViews>
  <sheetFormatPr defaultRowHeight="12.75"/>
  <cols>
    <col min="1" max="1" width="5.140625" style="1" customWidth="1"/>
    <col min="2" max="2" width="51" style="1" customWidth="1"/>
    <col min="3" max="4" width="8.5703125" style="1" customWidth="1"/>
    <col min="5" max="19" width="9.140625" style="1" customWidth="1"/>
    <col min="20" max="20" width="11.28515625" style="1" customWidth="1"/>
    <col min="21" max="16384" width="9.140625" style="1"/>
  </cols>
  <sheetData>
    <row r="1" spans="1:22">
      <c r="A1" s="2"/>
      <c r="B1" s="2"/>
      <c r="C1" s="2"/>
      <c r="D1" s="2"/>
      <c r="E1" s="2"/>
      <c r="J1" s="2"/>
      <c r="K1" s="2"/>
      <c r="N1" s="27"/>
      <c r="O1" s="2"/>
      <c r="P1" s="2"/>
      <c r="S1" s="2" t="s">
        <v>0</v>
      </c>
    </row>
    <row r="2" spans="1:22">
      <c r="A2" s="2"/>
      <c r="B2" s="2"/>
      <c r="C2" s="2"/>
      <c r="D2" s="26"/>
      <c r="E2" s="2"/>
      <c r="J2" s="2"/>
      <c r="K2" s="2"/>
      <c r="N2" s="2"/>
      <c r="P2" s="23" t="s">
        <v>1</v>
      </c>
      <c r="S2" s="2"/>
    </row>
    <row r="3" spans="1:22">
      <c r="A3" s="2"/>
      <c r="B3" s="73" t="s">
        <v>2</v>
      </c>
      <c r="C3" s="73"/>
      <c r="D3" s="73"/>
      <c r="E3" s="73"/>
      <c r="F3" s="73"/>
      <c r="G3" s="73"/>
      <c r="H3" s="73"/>
      <c r="I3" s="73"/>
      <c r="J3" s="73"/>
      <c r="K3" s="73"/>
      <c r="L3" s="73"/>
      <c r="M3" s="74" t="s">
        <v>3</v>
      </c>
      <c r="N3" s="74"/>
      <c r="O3" s="74"/>
      <c r="P3" s="74"/>
      <c r="S3" s="2"/>
    </row>
    <row r="4" spans="1:22">
      <c r="A4" s="2"/>
      <c r="B4" s="73" t="s">
        <v>4</v>
      </c>
      <c r="C4" s="73"/>
      <c r="D4" s="73"/>
      <c r="E4" s="73"/>
      <c r="F4" s="73"/>
      <c r="G4" s="73"/>
      <c r="H4" s="73"/>
      <c r="I4" s="73"/>
      <c r="J4" s="73"/>
      <c r="K4" s="73"/>
      <c r="L4" s="73"/>
      <c r="M4" s="74" t="s">
        <v>5</v>
      </c>
      <c r="N4" s="74"/>
      <c r="O4" s="74"/>
      <c r="P4" s="74"/>
      <c r="S4" s="2"/>
    </row>
    <row r="5" spans="1:22">
      <c r="A5" s="2"/>
      <c r="B5" s="2"/>
      <c r="M5" s="74" t="s">
        <v>6</v>
      </c>
      <c r="N5" s="74"/>
      <c r="O5" s="74"/>
      <c r="P5" s="74"/>
      <c r="S5" s="2"/>
    </row>
    <row r="6" spans="1:22">
      <c r="A6" s="2"/>
      <c r="B6" s="73" t="s">
        <v>7</v>
      </c>
      <c r="C6" s="73"/>
      <c r="D6" s="73"/>
      <c r="E6" s="73"/>
      <c r="F6" s="73"/>
      <c r="G6" s="73"/>
      <c r="H6" s="73"/>
      <c r="I6" s="73"/>
      <c r="J6" s="73"/>
      <c r="K6" s="73"/>
      <c r="L6" s="73"/>
      <c r="M6" s="56"/>
      <c r="N6" s="56"/>
      <c r="O6" s="56"/>
      <c r="P6" s="56"/>
      <c r="S6" s="2"/>
    </row>
    <row r="7" spans="1:22">
      <c r="A7" s="2"/>
      <c r="B7" s="2"/>
      <c r="M7" s="2"/>
      <c r="S7" s="2"/>
    </row>
    <row r="8" spans="1:22" ht="57.75" customHeight="1">
      <c r="A8" s="2"/>
      <c r="B8" s="64" t="s">
        <v>8</v>
      </c>
      <c r="C8" s="69" t="s">
        <v>9</v>
      </c>
      <c r="D8" s="69"/>
      <c r="E8" s="70" t="s">
        <v>10</v>
      </c>
      <c r="F8" s="70"/>
      <c r="G8" s="70"/>
      <c r="H8" s="70"/>
      <c r="I8" s="70"/>
      <c r="J8" s="70"/>
      <c r="K8" s="71" t="s">
        <v>11</v>
      </c>
      <c r="L8" s="71"/>
      <c r="M8" s="71"/>
      <c r="N8" s="71"/>
      <c r="O8" s="71"/>
      <c r="P8" s="71"/>
      <c r="S8" s="2"/>
    </row>
    <row r="9" spans="1:22">
      <c r="A9" s="2"/>
      <c r="B9" s="64"/>
      <c r="C9" s="67" t="s">
        <v>12</v>
      </c>
      <c r="D9" s="61" t="s">
        <v>13</v>
      </c>
      <c r="E9" s="57" t="s">
        <v>14</v>
      </c>
      <c r="F9" s="58"/>
      <c r="G9" s="59" t="s">
        <v>15</v>
      </c>
      <c r="H9" s="60"/>
      <c r="I9" s="62" t="s">
        <v>16</v>
      </c>
      <c r="J9" s="60"/>
      <c r="K9" s="57" t="s">
        <v>14</v>
      </c>
      <c r="L9" s="58"/>
      <c r="M9" s="59" t="s">
        <v>15</v>
      </c>
      <c r="N9" s="61"/>
      <c r="O9" s="66" t="s">
        <v>16</v>
      </c>
      <c r="P9" s="66"/>
      <c r="R9" s="2"/>
      <c r="V9" s="2"/>
    </row>
    <row r="10" spans="1:22" ht="38.25">
      <c r="A10" s="2"/>
      <c r="B10" s="65"/>
      <c r="C10" s="68"/>
      <c r="D10" s="72"/>
      <c r="E10" s="3" t="s">
        <v>17</v>
      </c>
      <c r="F10" s="4" t="s">
        <v>18</v>
      </c>
      <c r="G10" s="4" t="s">
        <v>17</v>
      </c>
      <c r="H10" s="4" t="s">
        <v>18</v>
      </c>
      <c r="I10" s="4" t="s">
        <v>17</v>
      </c>
      <c r="J10" s="4" t="s">
        <v>18</v>
      </c>
      <c r="K10" s="4" t="s">
        <v>17</v>
      </c>
      <c r="L10" s="4" t="s">
        <v>18</v>
      </c>
      <c r="M10" s="4" t="s">
        <v>17</v>
      </c>
      <c r="N10" s="4" t="s">
        <v>18</v>
      </c>
      <c r="O10" s="5" t="s">
        <v>17</v>
      </c>
      <c r="P10" s="6" t="s">
        <v>19</v>
      </c>
      <c r="R10" s="2"/>
      <c r="V10" s="2"/>
    </row>
    <row r="11" spans="1:22">
      <c r="A11" s="2"/>
      <c r="B11" s="7" t="s">
        <v>20</v>
      </c>
      <c r="C11" s="28">
        <v>1</v>
      </c>
      <c r="D11" s="8">
        <v>2</v>
      </c>
      <c r="E11" s="8">
        <v>3</v>
      </c>
      <c r="F11" s="8">
        <v>4</v>
      </c>
      <c r="G11" s="8">
        <v>5</v>
      </c>
      <c r="H11" s="8">
        <v>6</v>
      </c>
      <c r="I11" s="8">
        <v>7</v>
      </c>
      <c r="J11" s="8">
        <v>8</v>
      </c>
      <c r="K11" s="8">
        <v>9</v>
      </c>
      <c r="L11" s="8">
        <v>10</v>
      </c>
      <c r="M11" s="8">
        <v>11</v>
      </c>
      <c r="N11" s="8">
        <v>12</v>
      </c>
      <c r="O11" s="8">
        <v>13</v>
      </c>
      <c r="P11" s="9">
        <v>14</v>
      </c>
      <c r="R11" s="2"/>
      <c r="V11" s="2"/>
    </row>
    <row r="12" spans="1:22">
      <c r="A12" s="2"/>
      <c r="B12" s="29" t="s">
        <v>21</v>
      </c>
      <c r="C12" s="30">
        <v>30</v>
      </c>
      <c r="D12" s="31">
        <v>2</v>
      </c>
      <c r="E12" s="45">
        <f>944369173.84/1000</f>
        <v>944369.17384000006</v>
      </c>
      <c r="F12" s="45">
        <f>159011999.63/1000</f>
        <v>159011.99963000001</v>
      </c>
      <c r="G12" s="32">
        <v>872644.46033999999</v>
      </c>
      <c r="H12" s="32">
        <v>136379.03836000001</v>
      </c>
      <c r="I12" s="32">
        <v>580627.72699999996</v>
      </c>
      <c r="J12" s="32">
        <v>223215.69899999999</v>
      </c>
      <c r="K12" s="44">
        <v>9.0399999999999991</v>
      </c>
      <c r="L12" s="51">
        <v>4.66</v>
      </c>
      <c r="M12" s="10">
        <v>9.02</v>
      </c>
      <c r="N12" s="10">
        <v>4.63</v>
      </c>
      <c r="O12" s="11">
        <v>9.3800000000000008</v>
      </c>
      <c r="P12" s="12">
        <v>4.42</v>
      </c>
      <c r="R12" s="2"/>
      <c r="V12" s="2"/>
    </row>
    <row r="13" spans="1:22">
      <c r="A13" s="2"/>
      <c r="B13" s="33" t="s">
        <v>22</v>
      </c>
      <c r="C13" s="34">
        <v>6</v>
      </c>
      <c r="D13" s="35">
        <v>1</v>
      </c>
      <c r="E13" s="47">
        <v>812831.72261000006</v>
      </c>
      <c r="F13" s="47">
        <v>982772.35852900008</v>
      </c>
      <c r="G13" s="36">
        <v>852131.48055999994</v>
      </c>
      <c r="H13" s="36">
        <v>964860.01221700001</v>
      </c>
      <c r="I13" s="36">
        <v>655723.10600000003</v>
      </c>
      <c r="J13" s="36">
        <v>1191635.798</v>
      </c>
      <c r="K13" s="46">
        <v>7.66</v>
      </c>
      <c r="L13" s="48">
        <v>4.07</v>
      </c>
      <c r="M13" s="13">
        <v>7.72</v>
      </c>
      <c r="N13" s="13">
        <v>4.1100000000000003</v>
      </c>
      <c r="O13" s="14">
        <v>8.68</v>
      </c>
      <c r="P13" s="15">
        <v>4.75</v>
      </c>
      <c r="R13" s="2"/>
      <c r="V13" s="2"/>
    </row>
    <row r="14" spans="1:22">
      <c r="A14" s="2"/>
      <c r="B14" s="33" t="s">
        <v>23</v>
      </c>
      <c r="C14" s="34">
        <v>4</v>
      </c>
      <c r="D14" s="35">
        <v>0</v>
      </c>
      <c r="E14" s="47">
        <f>163892547.15/1000</f>
        <v>163892.54715</v>
      </c>
      <c r="F14" s="47">
        <f>81038135.56/1000</f>
        <v>81038.135559999995</v>
      </c>
      <c r="G14" s="36">
        <v>170820.78573</v>
      </c>
      <c r="H14" s="36">
        <v>81960.212980000011</v>
      </c>
      <c r="I14" s="36">
        <v>125285.19500000001</v>
      </c>
      <c r="J14" s="36">
        <v>196458.26300000001</v>
      </c>
      <c r="K14" s="46">
        <v>7.35</v>
      </c>
      <c r="L14" s="48">
        <v>4.46</v>
      </c>
      <c r="M14" s="13">
        <v>7.02</v>
      </c>
      <c r="N14" s="13">
        <v>4.47</v>
      </c>
      <c r="O14" s="14">
        <v>7.25</v>
      </c>
      <c r="P14" s="15">
        <v>4.9974052754108298</v>
      </c>
      <c r="R14" s="2"/>
      <c r="V14" s="2"/>
    </row>
    <row r="15" spans="1:22">
      <c r="A15" s="2"/>
      <c r="B15" s="33" t="s">
        <v>24</v>
      </c>
      <c r="C15" s="34">
        <v>2558</v>
      </c>
      <c r="D15" s="35">
        <v>0</v>
      </c>
      <c r="E15" s="47">
        <f>2339508562.99999/1000</f>
        <v>2339508.5629999898</v>
      </c>
      <c r="F15" s="47">
        <f>6772947.2/1000</f>
        <v>6772.9472000000005</v>
      </c>
      <c r="G15" s="47">
        <v>2309539.6259499998</v>
      </c>
      <c r="H15" s="47">
        <v>6698.4579999999996</v>
      </c>
      <c r="I15" s="47">
        <v>1953644.044</v>
      </c>
      <c r="J15" s="47">
        <v>0</v>
      </c>
      <c r="K15" s="46">
        <v>8.8599434072749208</v>
      </c>
      <c r="L15" s="48">
        <v>4.1500000000000004</v>
      </c>
      <c r="M15" s="13">
        <v>7.1136069561144799</v>
      </c>
      <c r="N15" s="13">
        <v>4.1500000000000004</v>
      </c>
      <c r="O15" s="14">
        <v>9.4048960051152104</v>
      </c>
      <c r="P15" s="15">
        <v>0</v>
      </c>
      <c r="R15" s="2"/>
      <c r="V15" s="2"/>
    </row>
    <row r="16" spans="1:22">
      <c r="A16" s="2"/>
      <c r="B16" s="33" t="s">
        <v>25</v>
      </c>
      <c r="C16" s="34">
        <v>2</v>
      </c>
      <c r="D16" s="35">
        <v>3</v>
      </c>
      <c r="E16" s="47">
        <f>272638119.69/1000</f>
        <v>272638.11969000002</v>
      </c>
      <c r="F16" s="47">
        <f>287521309.09/1000</f>
        <v>287521.30909</v>
      </c>
      <c r="G16" s="36">
        <v>234926.91787999999</v>
      </c>
      <c r="H16" s="36">
        <v>429487.81339999998</v>
      </c>
      <c r="I16" s="36">
        <v>257235.14199999999</v>
      </c>
      <c r="J16" s="36">
        <v>257537.22700000001</v>
      </c>
      <c r="K16" s="46">
        <v>14.5640022565566</v>
      </c>
      <c r="L16" s="48">
        <v>4.45</v>
      </c>
      <c r="M16" s="13">
        <v>15.5642860320362</v>
      </c>
      <c r="N16" s="13">
        <v>4.37</v>
      </c>
      <c r="O16" s="14">
        <v>15.093980864947101</v>
      </c>
      <c r="P16" s="15">
        <v>4.7300000000000004</v>
      </c>
      <c r="R16" s="2"/>
      <c r="V16" s="2"/>
    </row>
    <row r="17" spans="1:22" ht="12" customHeight="1">
      <c r="A17" s="2"/>
      <c r="B17" s="33" t="s">
        <v>26</v>
      </c>
      <c r="C17" s="34">
        <v>0</v>
      </c>
      <c r="D17" s="35">
        <v>0</v>
      </c>
      <c r="E17" s="47">
        <f>0/1000</f>
        <v>0</v>
      </c>
      <c r="F17" s="47">
        <f>0/1000</f>
        <v>0</v>
      </c>
      <c r="G17" s="36">
        <v>0</v>
      </c>
      <c r="H17" s="36">
        <v>0</v>
      </c>
      <c r="I17" s="36">
        <v>0</v>
      </c>
      <c r="J17" s="36">
        <v>0</v>
      </c>
      <c r="K17" s="46">
        <v>0</v>
      </c>
      <c r="L17" s="48">
        <v>0</v>
      </c>
      <c r="M17" s="13">
        <v>0</v>
      </c>
      <c r="N17" s="13">
        <v>0</v>
      </c>
      <c r="O17" s="14">
        <v>0</v>
      </c>
      <c r="P17" s="15">
        <v>0</v>
      </c>
      <c r="R17" s="2"/>
      <c r="V17" s="2"/>
    </row>
    <row r="18" spans="1:22">
      <c r="A18" s="2"/>
      <c r="B18" s="33" t="s">
        <v>27</v>
      </c>
      <c r="C18" s="34">
        <v>0</v>
      </c>
      <c r="D18" s="35">
        <v>0</v>
      </c>
      <c r="E18" s="47">
        <f>0/1000</f>
        <v>0</v>
      </c>
      <c r="F18" s="47">
        <f>0/1000</f>
        <v>0</v>
      </c>
      <c r="G18" s="36">
        <v>0</v>
      </c>
      <c r="H18" s="36">
        <v>0</v>
      </c>
      <c r="I18" s="36">
        <v>0</v>
      </c>
      <c r="J18" s="36">
        <v>0</v>
      </c>
      <c r="K18" s="46">
        <v>0</v>
      </c>
      <c r="L18" s="48">
        <v>0</v>
      </c>
      <c r="M18" s="13">
        <v>0</v>
      </c>
      <c r="N18" s="13">
        <v>0</v>
      </c>
      <c r="O18" s="14">
        <v>0</v>
      </c>
      <c r="P18" s="15">
        <v>0</v>
      </c>
      <c r="R18" s="2"/>
      <c r="V18" s="2"/>
    </row>
    <row r="19" spans="1:22">
      <c r="A19" s="2"/>
      <c r="B19" s="33" t="s">
        <v>28</v>
      </c>
      <c r="C19" s="34">
        <v>0</v>
      </c>
      <c r="D19" s="35">
        <v>0</v>
      </c>
      <c r="E19" s="47">
        <f>133709000/1000</f>
        <v>133709</v>
      </c>
      <c r="F19" s="47">
        <f>0/1000</f>
        <v>0</v>
      </c>
      <c r="G19" s="47">
        <v>146879</v>
      </c>
      <c r="H19" s="47">
        <v>0</v>
      </c>
      <c r="I19" s="47">
        <v>5026.174</v>
      </c>
      <c r="J19" s="47">
        <v>0</v>
      </c>
      <c r="K19" s="46">
        <v>8</v>
      </c>
      <c r="L19" s="48">
        <v>0</v>
      </c>
      <c r="M19" s="13">
        <v>8</v>
      </c>
      <c r="N19" s="13">
        <v>0</v>
      </c>
      <c r="O19" s="14">
        <v>9.5</v>
      </c>
      <c r="P19" s="15">
        <v>0</v>
      </c>
      <c r="R19" s="2"/>
      <c r="V19" s="2"/>
    </row>
    <row r="20" spans="1:22" ht="25.5">
      <c r="A20" s="2"/>
      <c r="B20" s="33" t="s">
        <v>29</v>
      </c>
      <c r="C20" s="34">
        <v>0</v>
      </c>
      <c r="D20" s="35">
        <v>0</v>
      </c>
      <c r="E20" s="47">
        <f>0/1000</f>
        <v>0</v>
      </c>
      <c r="F20" s="47">
        <f>0/1000</f>
        <v>0</v>
      </c>
      <c r="G20" s="36">
        <v>0</v>
      </c>
      <c r="H20" s="36">
        <v>0</v>
      </c>
      <c r="I20" s="36">
        <v>0</v>
      </c>
      <c r="J20" s="36">
        <v>0</v>
      </c>
      <c r="K20" s="46">
        <v>0</v>
      </c>
      <c r="L20" s="48">
        <v>0</v>
      </c>
      <c r="M20" s="13">
        <v>0</v>
      </c>
      <c r="N20" s="13">
        <v>0</v>
      </c>
      <c r="O20" s="14">
        <v>0</v>
      </c>
      <c r="P20" s="15">
        <v>0</v>
      </c>
      <c r="R20" s="2"/>
      <c r="V20" s="2"/>
    </row>
    <row r="21" spans="1:22">
      <c r="A21" s="2"/>
      <c r="B21" s="33" t="s">
        <v>30</v>
      </c>
      <c r="C21" s="34">
        <v>0</v>
      </c>
      <c r="D21" s="35">
        <v>0</v>
      </c>
      <c r="E21" s="47">
        <f>0/1000</f>
        <v>0</v>
      </c>
      <c r="F21" s="47">
        <f>0/1000</f>
        <v>0</v>
      </c>
      <c r="G21" s="36">
        <v>0</v>
      </c>
      <c r="H21" s="36">
        <v>0</v>
      </c>
      <c r="I21" s="36">
        <v>0</v>
      </c>
      <c r="J21" s="36">
        <v>0</v>
      </c>
      <c r="K21" s="46">
        <v>0</v>
      </c>
      <c r="L21" s="48">
        <v>0</v>
      </c>
      <c r="M21" s="13">
        <v>0</v>
      </c>
      <c r="N21" s="13">
        <v>0</v>
      </c>
      <c r="O21" s="14">
        <v>0</v>
      </c>
      <c r="P21" s="15">
        <v>0</v>
      </c>
      <c r="R21" s="2"/>
      <c r="V21" s="2"/>
    </row>
    <row r="22" spans="1:22" ht="25.5">
      <c r="A22" s="2"/>
      <c r="B22" s="33" t="s">
        <v>31</v>
      </c>
      <c r="C22" s="34">
        <v>1</v>
      </c>
      <c r="D22" s="35">
        <v>0</v>
      </c>
      <c r="E22" s="47">
        <f>58886542.75/1000</f>
        <v>58886.542750000001</v>
      </c>
      <c r="F22" s="47">
        <f>0/1000</f>
        <v>0</v>
      </c>
      <c r="G22" s="47">
        <v>2926.174</v>
      </c>
      <c r="H22" s="47">
        <v>0</v>
      </c>
      <c r="I22" s="47">
        <v>0</v>
      </c>
      <c r="J22" s="47">
        <v>0</v>
      </c>
      <c r="K22" s="46">
        <v>7.0291984899215398</v>
      </c>
      <c r="L22" s="48">
        <v>0</v>
      </c>
      <c r="M22" s="13">
        <v>9.5</v>
      </c>
      <c r="N22" s="13">
        <v>0</v>
      </c>
      <c r="O22" s="14">
        <v>0</v>
      </c>
      <c r="P22" s="15">
        <v>0</v>
      </c>
      <c r="R22" s="2"/>
      <c r="V22" s="2"/>
    </row>
    <row r="23" spans="1:22">
      <c r="A23" s="2"/>
      <c r="B23" s="33" t="s">
        <v>32</v>
      </c>
      <c r="C23" s="34">
        <v>12</v>
      </c>
      <c r="D23" s="35">
        <v>3</v>
      </c>
      <c r="E23" s="47">
        <f>113553765.2/1000</f>
        <v>113553.76520000001</v>
      </c>
      <c r="F23" s="47">
        <f>657933324.03/1000</f>
        <v>657933.32403000002</v>
      </c>
      <c r="G23" s="36">
        <v>112525.24903000001</v>
      </c>
      <c r="H23" s="36">
        <v>661420.53417999996</v>
      </c>
      <c r="I23" s="36">
        <v>90475.77</v>
      </c>
      <c r="J23" s="36">
        <v>664103.12699999998</v>
      </c>
      <c r="K23" s="46">
        <v>8.8800000000000008</v>
      </c>
      <c r="L23" s="48">
        <v>4.76</v>
      </c>
      <c r="M23" s="13">
        <v>8.8699999999999992</v>
      </c>
      <c r="N23" s="13">
        <v>4.76</v>
      </c>
      <c r="O23" s="14">
        <v>9.7899999999999991</v>
      </c>
      <c r="P23" s="15">
        <v>5.32</v>
      </c>
      <c r="R23" s="2"/>
      <c r="V23" s="2"/>
    </row>
    <row r="24" spans="1:22">
      <c r="A24" s="2"/>
      <c r="B24" s="33" t="s">
        <v>33</v>
      </c>
      <c r="C24" s="34">
        <v>62</v>
      </c>
      <c r="D24" s="35">
        <v>9</v>
      </c>
      <c r="E24" s="47">
        <v>1283689.66188</v>
      </c>
      <c r="F24" s="47">
        <v>2070400.7979979999</v>
      </c>
      <c r="G24" s="36">
        <v>1217065.3535799999</v>
      </c>
      <c r="H24" s="36">
        <v>2029240.5982030001</v>
      </c>
      <c r="I24" s="36">
        <v>1004570.384</v>
      </c>
      <c r="J24" s="36">
        <v>2183077.9879999999</v>
      </c>
      <c r="K24" s="46">
        <v>7.4</v>
      </c>
      <c r="L24" s="48">
        <v>4.18</v>
      </c>
      <c r="M24" s="13">
        <v>7.35</v>
      </c>
      <c r="N24" s="13">
        <v>4.2300000000000004</v>
      </c>
      <c r="O24" s="14">
        <v>7.87</v>
      </c>
      <c r="P24" s="15">
        <v>4.5599999999999996</v>
      </c>
      <c r="R24" s="2"/>
      <c r="V24" s="2"/>
    </row>
    <row r="25" spans="1:22">
      <c r="A25" s="2"/>
      <c r="B25" s="33" t="s">
        <v>34</v>
      </c>
      <c r="C25" s="34">
        <v>1</v>
      </c>
      <c r="D25" s="35">
        <v>3</v>
      </c>
      <c r="E25" s="47">
        <f>(22852802+0)/1000</f>
        <v>22852.802</v>
      </c>
      <c r="F25" s="47">
        <f>(224558076.81+0)/1000</f>
        <v>224558.07681</v>
      </c>
      <c r="G25" s="36">
        <v>21917.929</v>
      </c>
      <c r="H25" s="36">
        <v>215422.41744999998</v>
      </c>
      <c r="I25" s="36">
        <v>16075.324000000001</v>
      </c>
      <c r="J25" s="36">
        <v>228889.61</v>
      </c>
      <c r="K25" s="46">
        <v>9.43</v>
      </c>
      <c r="L25" s="48">
        <v>4.5999999999999996</v>
      </c>
      <c r="M25" s="13">
        <v>9.51</v>
      </c>
      <c r="N25" s="13">
        <v>4.59</v>
      </c>
      <c r="O25" s="14">
        <v>9.48</v>
      </c>
      <c r="P25" s="15">
        <v>4.62</v>
      </c>
      <c r="R25" s="2"/>
      <c r="V25" s="2"/>
    </row>
    <row r="26" spans="1:22" ht="13.5" thickBot="1">
      <c r="A26" s="2"/>
      <c r="B26" s="33" t="s">
        <v>35</v>
      </c>
      <c r="C26" s="34">
        <v>68</v>
      </c>
      <c r="D26" s="35">
        <v>0</v>
      </c>
      <c r="E26" s="47">
        <v>1975787.4327799999</v>
      </c>
      <c r="F26" s="47">
        <v>139.30771100000001</v>
      </c>
      <c r="G26" s="36">
        <v>1979869.99483</v>
      </c>
      <c r="H26" s="36">
        <v>150.18059500000001</v>
      </c>
      <c r="I26" s="36">
        <v>1363559.659</v>
      </c>
      <c r="J26" s="36">
        <v>0</v>
      </c>
      <c r="K26" s="46">
        <v>7.02</v>
      </c>
      <c r="L26" s="48">
        <v>0</v>
      </c>
      <c r="M26" s="13">
        <v>7.56</v>
      </c>
      <c r="N26" s="13">
        <v>0</v>
      </c>
      <c r="O26" s="14">
        <v>7.97</v>
      </c>
      <c r="P26" s="15">
        <v>0</v>
      </c>
      <c r="R26" s="2"/>
      <c r="V26" s="2"/>
    </row>
    <row r="27" spans="1:22" ht="14.25">
      <c r="A27" s="2"/>
      <c r="B27" s="33" t="s">
        <v>36</v>
      </c>
      <c r="C27" s="34">
        <v>0</v>
      </c>
      <c r="D27" s="35">
        <v>0</v>
      </c>
      <c r="E27" s="47">
        <f>1663506.54/1000</f>
        <v>1663.5065400000001</v>
      </c>
      <c r="F27" s="47">
        <f>0/1000</f>
        <v>0</v>
      </c>
      <c r="G27" s="36">
        <v>2217.9688200000001</v>
      </c>
      <c r="H27" s="36">
        <v>0</v>
      </c>
      <c r="I27" s="36">
        <v>1546.1310000000001</v>
      </c>
      <c r="J27" s="36">
        <v>650.75900000000001</v>
      </c>
      <c r="K27" s="46">
        <v>9.5145838440767392</v>
      </c>
      <c r="L27" s="48">
        <v>0</v>
      </c>
      <c r="M27" s="13">
        <v>9.5145211644589303</v>
      </c>
      <c r="N27" s="13">
        <v>0</v>
      </c>
      <c r="O27" s="14">
        <v>10.32</v>
      </c>
      <c r="P27" s="15">
        <v>5.75</v>
      </c>
      <c r="R27" s="2"/>
      <c r="S27" s="54"/>
      <c r="T27" s="55"/>
      <c r="V27" s="2"/>
    </row>
    <row r="28" spans="1:22">
      <c r="A28" s="2"/>
      <c r="B28" s="33" t="s">
        <v>37</v>
      </c>
      <c r="C28" s="34">
        <v>48</v>
      </c>
      <c r="D28" s="35">
        <v>0</v>
      </c>
      <c r="E28" s="47">
        <f>(395331867.19+0)/1000</f>
        <v>395331.86719000002</v>
      </c>
      <c r="F28" s="47">
        <f>(10021804.87+0)/1000</f>
        <v>10021.80487</v>
      </c>
      <c r="G28" s="36">
        <v>383894.10358999996</v>
      </c>
      <c r="H28" s="36">
        <v>9959.7946300000003</v>
      </c>
      <c r="I28" s="36">
        <v>217187.255</v>
      </c>
      <c r="J28" s="36">
        <v>4700.5309999999999</v>
      </c>
      <c r="K28" s="46">
        <v>9.57</v>
      </c>
      <c r="L28" s="48">
        <v>4.0334049783789103</v>
      </c>
      <c r="M28" s="13">
        <v>9.57</v>
      </c>
      <c r="N28" s="13">
        <v>4.12</v>
      </c>
      <c r="O28" s="14">
        <v>8.86</v>
      </c>
      <c r="P28" s="15">
        <v>6.18</v>
      </c>
      <c r="R28" s="2"/>
      <c r="V28" s="2"/>
    </row>
    <row r="29" spans="1:22" ht="25.5">
      <c r="A29" s="2"/>
      <c r="B29" s="33" t="s">
        <v>38</v>
      </c>
      <c r="C29" s="34">
        <v>10</v>
      </c>
      <c r="D29" s="35">
        <v>2</v>
      </c>
      <c r="E29" s="47">
        <v>430368.33568999998</v>
      </c>
      <c r="F29" s="47">
        <v>192724.371338</v>
      </c>
      <c r="G29" s="36">
        <v>481934.79352000001</v>
      </c>
      <c r="H29" s="36">
        <v>193745.80348199999</v>
      </c>
      <c r="I29" s="36">
        <v>497301.66</v>
      </c>
      <c r="J29" s="36">
        <v>182303.57399999999</v>
      </c>
      <c r="K29" s="46">
        <v>7.67</v>
      </c>
      <c r="L29" s="48">
        <v>4.05</v>
      </c>
      <c r="M29" s="13">
        <v>7.71</v>
      </c>
      <c r="N29" s="13">
        <v>4.05</v>
      </c>
      <c r="O29" s="14">
        <v>9.3699999999999992</v>
      </c>
      <c r="P29" s="15">
        <v>4.1372689039535704</v>
      </c>
      <c r="R29" s="2"/>
      <c r="V29" s="2"/>
    </row>
    <row r="30" spans="1:22">
      <c r="A30" s="2"/>
      <c r="B30" s="33" t="s">
        <v>39</v>
      </c>
      <c r="C30" s="37">
        <v>6</v>
      </c>
      <c r="D30" s="38">
        <v>0</v>
      </c>
      <c r="E30" s="49">
        <f>42778345.82/1000</f>
        <v>42778.345820000002</v>
      </c>
      <c r="F30" s="49">
        <f>32725850.08/1000</f>
        <v>32725.850079999997</v>
      </c>
      <c r="G30" s="39">
        <v>38267.587340000005</v>
      </c>
      <c r="H30" s="39">
        <v>33562.585740000002</v>
      </c>
      <c r="I30" s="39">
        <v>35514.614999999998</v>
      </c>
      <c r="J30" s="39">
        <v>17407.312000000002</v>
      </c>
      <c r="K30" s="50">
        <v>8.77</v>
      </c>
      <c r="L30" s="52">
        <v>4.6900000000000004</v>
      </c>
      <c r="M30" s="16">
        <v>8.91</v>
      </c>
      <c r="N30" s="16">
        <v>4.71</v>
      </c>
      <c r="O30" s="17">
        <v>9.23</v>
      </c>
      <c r="P30" s="18">
        <v>4.5518433295369602</v>
      </c>
      <c r="R30" s="2"/>
      <c r="V30" s="2"/>
    </row>
    <row r="31" spans="1:22" ht="13.5" thickBot="1">
      <c r="A31" s="2"/>
      <c r="B31" s="19" t="s">
        <v>40</v>
      </c>
      <c r="C31" s="40">
        <v>15251</v>
      </c>
      <c r="D31" s="41">
        <v>4415</v>
      </c>
      <c r="E31" s="75">
        <v>389380.05695</v>
      </c>
      <c r="F31" s="75">
        <v>168601.24651199998</v>
      </c>
      <c r="G31" s="42">
        <v>389421.86086000002</v>
      </c>
      <c r="H31" s="42">
        <v>165735.57897499998</v>
      </c>
      <c r="I31" s="42">
        <v>341221.34600000002</v>
      </c>
      <c r="J31" s="42">
        <v>134042.55799999999</v>
      </c>
      <c r="K31" s="53">
        <v>8.48</v>
      </c>
      <c r="L31" s="76">
        <v>2.92</v>
      </c>
      <c r="M31" s="20">
        <v>8.82</v>
      </c>
      <c r="N31" s="43">
        <v>2.89</v>
      </c>
      <c r="O31" s="21">
        <v>10.08</v>
      </c>
      <c r="P31" s="22">
        <v>3.52</v>
      </c>
      <c r="R31" s="2"/>
      <c r="V31" s="2"/>
    </row>
    <row r="32" spans="1:22">
      <c r="A32" s="2"/>
      <c r="B32" s="2"/>
      <c r="K32" s="2"/>
      <c r="R32" s="2"/>
      <c r="V32" s="2"/>
    </row>
    <row r="33" spans="1:22">
      <c r="A33" s="2"/>
      <c r="B33" s="23" t="s">
        <v>41</v>
      </c>
      <c r="K33" s="2"/>
      <c r="R33" s="2"/>
      <c r="V33" s="2"/>
    </row>
    <row r="34" spans="1:22" ht="15" customHeight="1">
      <c r="A34" s="2"/>
      <c r="B34" s="63" t="s">
        <v>42</v>
      </c>
      <c r="C34" s="63"/>
      <c r="D34" s="63"/>
      <c r="E34" s="63"/>
      <c r="F34" s="63"/>
      <c r="G34" s="63"/>
      <c r="H34" s="63"/>
      <c r="I34" s="63"/>
      <c r="J34" s="63"/>
      <c r="K34" s="63"/>
      <c r="L34" s="63"/>
      <c r="M34" s="63"/>
      <c r="N34" s="63"/>
      <c r="O34" s="63"/>
      <c r="P34" s="63"/>
      <c r="R34" s="2"/>
      <c r="V34" s="2"/>
    </row>
    <row r="35" spans="1:22" ht="12" customHeight="1">
      <c r="A35" s="2"/>
      <c r="B35" s="23" t="s">
        <v>43</v>
      </c>
      <c r="R35" s="2"/>
      <c r="V35" s="2"/>
    </row>
    <row r="36" spans="1:22" ht="12" customHeight="1">
      <c r="A36" s="2"/>
      <c r="B36" s="23" t="s">
        <v>44</v>
      </c>
      <c r="R36" s="2"/>
      <c r="V36" s="2"/>
    </row>
    <row r="37" spans="1:22" ht="22.5" customHeight="1">
      <c r="A37" s="2"/>
      <c r="B37" s="63" t="s">
        <v>45</v>
      </c>
      <c r="C37" s="63"/>
      <c r="D37" s="63"/>
      <c r="E37" s="63"/>
      <c r="F37" s="63"/>
      <c r="G37" s="63"/>
      <c r="H37" s="63"/>
      <c r="I37" s="63"/>
      <c r="J37" s="63"/>
      <c r="K37" s="63"/>
      <c r="L37" s="63"/>
      <c r="M37" s="63"/>
      <c r="N37" s="63"/>
      <c r="O37" s="63"/>
      <c r="P37" s="63"/>
      <c r="R37" s="2"/>
      <c r="V37" s="2"/>
    </row>
    <row r="38" spans="1:22">
      <c r="A38" s="2"/>
      <c r="B38" s="23" t="s">
        <v>46</v>
      </c>
      <c r="R38" s="2"/>
      <c r="V38" s="2"/>
    </row>
    <row r="39" spans="1:22">
      <c r="A39" s="2"/>
      <c r="B39" s="2"/>
      <c r="R39" s="2"/>
      <c r="V39" s="2"/>
    </row>
    <row r="40" spans="1:22">
      <c r="A40" s="2"/>
      <c r="B40" s="2" t="s">
        <v>47</v>
      </c>
      <c r="R40" s="2"/>
      <c r="V40" s="2"/>
    </row>
    <row r="41" spans="1:22">
      <c r="A41" s="2"/>
      <c r="B41" s="2" t="s">
        <v>48</v>
      </c>
      <c r="G41" s="1" t="s">
        <v>49</v>
      </c>
      <c r="S41" s="2"/>
    </row>
    <row r="42" spans="1:22">
      <c r="A42" s="2"/>
      <c r="B42" s="2"/>
      <c r="S42" s="2"/>
    </row>
    <row r="43" spans="1:22">
      <c r="A43" s="2"/>
      <c r="B43" s="2"/>
      <c r="S43" s="2"/>
    </row>
    <row r="44" spans="1:22">
      <c r="A44" s="2"/>
      <c r="B44" s="2"/>
      <c r="S44" s="2"/>
    </row>
    <row r="45" spans="1:22">
      <c r="A45" s="2"/>
      <c r="B45" s="2" t="s">
        <v>50</v>
      </c>
      <c r="S45" s="2"/>
    </row>
    <row r="46" spans="1:22" ht="21.6" customHeight="1">
      <c r="A46" s="2"/>
      <c r="B46" s="2" t="s">
        <v>51</v>
      </c>
      <c r="S46" s="2"/>
    </row>
  </sheetData>
  <mergeCells count="20">
    <mergeCell ref="B3:L3"/>
    <mergeCell ref="B4:L4"/>
    <mergeCell ref="B6:L6"/>
    <mergeCell ref="M3:P3"/>
    <mergeCell ref="M4:P4"/>
    <mergeCell ref="M5:P5"/>
    <mergeCell ref="B37:P37"/>
    <mergeCell ref="B8:B10"/>
    <mergeCell ref="O9:P9"/>
    <mergeCell ref="C9:C10"/>
    <mergeCell ref="C8:D8"/>
    <mergeCell ref="E8:J8"/>
    <mergeCell ref="K8:P8"/>
    <mergeCell ref="D9:D10"/>
    <mergeCell ref="E9:F9"/>
    <mergeCell ref="K9:L9"/>
    <mergeCell ref="G9:H9"/>
    <mergeCell ref="M9:N9"/>
    <mergeCell ref="I9:J9"/>
    <mergeCell ref="B34:P34"/>
  </mergeCells>
  <printOptions horizontalCentered="1"/>
  <pageMargins left="0" right="0" top="0" bottom="0" header="0.51181102362204722" footer="0.51181102362204722"/>
  <pageSetup paperSize="9" scale="80" orientation="landscape" horizontalDpi="4294967293" r:id="rId1"/>
  <headerFooter alignWithMargins="0"/>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workbookViewId="0"/>
  </sheetViews>
  <sheetFormatPr defaultRowHeight="12.75"/>
  <cols>
    <col min="1" max="2" width="9.140625" customWidth="1"/>
    <col min="3" max="9" width="16.5703125" style="25" customWidth="1"/>
  </cols>
  <sheetData>
    <row r="1" spans="1:9">
      <c r="A1" s="24"/>
      <c r="B1" s="24"/>
    </row>
    <row r="2" spans="1:9">
      <c r="A2" s="24"/>
      <c r="B2" s="24"/>
    </row>
    <row r="3" spans="1:9">
      <c r="A3" s="24"/>
      <c r="B3" s="24"/>
    </row>
    <row r="4" spans="1:9">
      <c r="A4" s="24"/>
      <c r="B4" s="24"/>
    </row>
    <row r="5" spans="1:9">
      <c r="A5" s="24"/>
      <c r="B5" s="24"/>
    </row>
    <row r="6" spans="1:9">
      <c r="A6" s="24"/>
      <c r="B6" s="24"/>
    </row>
    <row r="7" spans="1:9">
      <c r="A7" s="24"/>
      <c r="B7" s="24"/>
    </row>
    <row r="8" spans="1:9">
      <c r="A8" s="24"/>
      <c r="B8" s="24"/>
    </row>
    <row r="9" spans="1:9">
      <c r="A9" s="24"/>
      <c r="B9" s="24"/>
    </row>
    <row r="10" spans="1:9">
      <c r="A10" s="24"/>
      <c r="B10" s="24"/>
    </row>
    <row r="11" spans="1:9">
      <c r="A11" s="24"/>
      <c r="B11" s="24"/>
    </row>
    <row r="12" spans="1:9">
      <c r="A12" s="24">
        <v>36</v>
      </c>
      <c r="B12" s="24">
        <v>2</v>
      </c>
      <c r="C12" s="25">
        <v>944369173.84000003</v>
      </c>
      <c r="D12" s="25">
        <v>159011999.63</v>
      </c>
      <c r="E12" s="25">
        <v>872644460.34000003</v>
      </c>
      <c r="F12" s="25">
        <v>136379038.36000001</v>
      </c>
      <c r="G12" s="25">
        <v>725093419.45000005</v>
      </c>
      <c r="H12" s="25">
        <v>294996024.27999997</v>
      </c>
      <c r="I12" s="25">
        <v>1452642971.6789999</v>
      </c>
    </row>
    <row r="13" spans="1:9">
      <c r="A13" s="24">
        <v>7</v>
      </c>
      <c r="B13" s="24">
        <v>3</v>
      </c>
      <c r="C13" s="25">
        <v>720761558.14999998</v>
      </c>
      <c r="D13" s="25">
        <v>1074842523.03</v>
      </c>
      <c r="E13" s="25">
        <v>761206067.24000001</v>
      </c>
      <c r="F13" s="25">
        <v>1055785425.47</v>
      </c>
      <c r="G13" s="25">
        <v>736553880.46000004</v>
      </c>
      <c r="H13" s="25">
        <v>1239555745.0899999</v>
      </c>
      <c r="I13" s="25">
        <v>4885525598.6078997</v>
      </c>
    </row>
    <row r="14" spans="1:9">
      <c r="A14" s="24">
        <v>4</v>
      </c>
      <c r="B14" s="24">
        <v>0</v>
      </c>
      <c r="C14" s="25">
        <v>163892547.15000001</v>
      </c>
      <c r="D14" s="25">
        <v>81038135.560000002</v>
      </c>
      <c r="E14" s="25">
        <v>170820785.72999999</v>
      </c>
      <c r="F14" s="25">
        <v>81960212.980000004</v>
      </c>
      <c r="G14" s="25">
        <v>102563394.47</v>
      </c>
      <c r="H14" s="25">
        <v>250164618.22999999</v>
      </c>
      <c r="I14" s="25">
        <v>1205296157.0999999</v>
      </c>
    </row>
    <row r="15" spans="1:9">
      <c r="A15" s="24">
        <v>2563</v>
      </c>
      <c r="B15" s="24">
        <v>0</v>
      </c>
      <c r="C15" s="25">
        <v>2339508562.99999</v>
      </c>
      <c r="D15" s="25">
        <v>6772947.2000000002</v>
      </c>
      <c r="E15" s="25">
        <v>2309539625.9500098</v>
      </c>
      <c r="F15" s="25">
        <v>6698458</v>
      </c>
      <c r="G15" s="25">
        <v>2343378536.2600002</v>
      </c>
      <c r="H15" s="25">
        <v>6693023.75</v>
      </c>
      <c r="I15" s="25">
        <v>27776048.5625</v>
      </c>
    </row>
    <row r="16" spans="1:9">
      <c r="A16" s="24">
        <v>2</v>
      </c>
      <c r="B16" s="24">
        <v>3</v>
      </c>
      <c r="C16" s="25">
        <v>272638119.69</v>
      </c>
      <c r="D16" s="25">
        <v>287521309.08999997</v>
      </c>
      <c r="E16" s="25">
        <v>234926917.88</v>
      </c>
      <c r="F16" s="25">
        <v>429487813.39999998</v>
      </c>
      <c r="G16" s="25">
        <v>205171988.81</v>
      </c>
      <c r="H16" s="25">
        <v>322820915.74000001</v>
      </c>
      <c r="I16" s="25">
        <v>1448644506.7625</v>
      </c>
    </row>
    <row r="17" spans="1:9">
      <c r="A17" s="24">
        <v>0</v>
      </c>
      <c r="B17" s="24">
        <v>0</v>
      </c>
      <c r="C17" s="25">
        <v>0</v>
      </c>
      <c r="D17" s="25">
        <v>0</v>
      </c>
      <c r="E17" s="25">
        <v>0</v>
      </c>
      <c r="F17" s="25">
        <v>0</v>
      </c>
      <c r="G17" s="25">
        <v>0</v>
      </c>
      <c r="H17" s="25">
        <v>0</v>
      </c>
      <c r="I17" s="25">
        <v>0</v>
      </c>
    </row>
    <row r="18" spans="1:9">
      <c r="A18" s="24">
        <v>0</v>
      </c>
      <c r="B18" s="24">
        <v>0</v>
      </c>
      <c r="C18" s="25">
        <v>0</v>
      </c>
      <c r="D18" s="25">
        <v>0</v>
      </c>
      <c r="E18" s="25">
        <v>0</v>
      </c>
      <c r="F18" s="25">
        <v>0</v>
      </c>
      <c r="G18" s="25">
        <v>0</v>
      </c>
      <c r="H18" s="25">
        <v>0</v>
      </c>
      <c r="I18" s="25">
        <v>0</v>
      </c>
    </row>
    <row r="19" spans="1:9">
      <c r="A19" s="24">
        <v>0</v>
      </c>
      <c r="B19" s="24">
        <v>0</v>
      </c>
      <c r="C19" s="25">
        <v>133709000</v>
      </c>
      <c r="D19" s="25">
        <v>0</v>
      </c>
      <c r="E19" s="25">
        <v>146879000</v>
      </c>
      <c r="F19" s="25">
        <v>0</v>
      </c>
      <c r="G19" s="25">
        <v>0</v>
      </c>
      <c r="H19" s="25">
        <v>0</v>
      </c>
      <c r="I19" s="25">
        <v>0</v>
      </c>
    </row>
    <row r="20" spans="1:9">
      <c r="A20" s="24">
        <v>0</v>
      </c>
      <c r="B20" s="24">
        <v>0</v>
      </c>
      <c r="C20" s="25">
        <v>0</v>
      </c>
      <c r="D20" s="25">
        <v>0</v>
      </c>
      <c r="E20" s="25">
        <v>0</v>
      </c>
      <c r="F20" s="25">
        <v>0</v>
      </c>
      <c r="G20" s="25">
        <v>0</v>
      </c>
      <c r="H20" s="25">
        <v>0</v>
      </c>
      <c r="I20" s="25">
        <v>0</v>
      </c>
    </row>
    <row r="21" spans="1:9">
      <c r="A21" s="24">
        <v>0</v>
      </c>
      <c r="B21" s="24">
        <v>0</v>
      </c>
      <c r="C21" s="25">
        <v>0</v>
      </c>
      <c r="D21" s="25">
        <v>0</v>
      </c>
      <c r="E21" s="25">
        <v>0</v>
      </c>
      <c r="F21" s="25">
        <v>0</v>
      </c>
      <c r="G21" s="25">
        <v>0</v>
      </c>
      <c r="H21" s="25">
        <v>0</v>
      </c>
      <c r="I21" s="25">
        <v>0</v>
      </c>
    </row>
    <row r="22" spans="1:9">
      <c r="A22" s="24">
        <v>1</v>
      </c>
      <c r="B22" s="24">
        <v>0</v>
      </c>
      <c r="C22" s="25">
        <v>58886542.75</v>
      </c>
      <c r="D22" s="25">
        <v>0</v>
      </c>
      <c r="E22" s="25">
        <v>2926174</v>
      </c>
      <c r="F22" s="25">
        <v>0</v>
      </c>
      <c r="G22" s="25">
        <v>3626174</v>
      </c>
      <c r="H22" s="25">
        <v>0</v>
      </c>
      <c r="I22" s="25">
        <v>0</v>
      </c>
    </row>
    <row r="23" spans="1:9">
      <c r="A23" s="24">
        <v>14</v>
      </c>
      <c r="B23" s="24">
        <v>3</v>
      </c>
      <c r="C23" s="25">
        <v>113553765.2</v>
      </c>
      <c r="D23" s="25">
        <v>657933324.02999997</v>
      </c>
      <c r="E23" s="25">
        <v>112525249.03</v>
      </c>
      <c r="F23" s="25">
        <v>661420534.17999995</v>
      </c>
      <c r="G23" s="25">
        <v>99592487.989999995</v>
      </c>
      <c r="H23" s="25">
        <v>655567323.11000001</v>
      </c>
      <c r="I23" s="25">
        <v>3350379444.9724998</v>
      </c>
    </row>
    <row r="24" spans="1:9">
      <c r="A24" s="24">
        <v>71</v>
      </c>
      <c r="B24" s="24">
        <v>14</v>
      </c>
      <c r="C24" s="25">
        <v>1076317385.9200001</v>
      </c>
      <c r="D24" s="25">
        <v>2277773074.02</v>
      </c>
      <c r="E24" s="25">
        <v>1010968685.49</v>
      </c>
      <c r="F24" s="25">
        <v>2235337266.2199998</v>
      </c>
      <c r="G24" s="25">
        <v>989555968.54999995</v>
      </c>
      <c r="H24" s="25">
        <v>2434162417.6199999</v>
      </c>
      <c r="I24" s="25">
        <v>10504566751.2029</v>
      </c>
    </row>
    <row r="25" spans="1:9">
      <c r="A25" s="24">
        <v>1</v>
      </c>
      <c r="B25" s="24">
        <v>3</v>
      </c>
      <c r="C25" s="25">
        <v>22852802</v>
      </c>
      <c r="D25" s="25">
        <v>224558076.81</v>
      </c>
      <c r="E25" s="25">
        <v>21917929</v>
      </c>
      <c r="F25" s="25">
        <v>215422417.44999999</v>
      </c>
      <c r="G25" s="25">
        <v>22038447</v>
      </c>
      <c r="H25" s="25">
        <v>225676235.36000001</v>
      </c>
      <c r="I25" s="25">
        <v>1031890105.72</v>
      </c>
    </row>
    <row r="26" spans="1:9">
      <c r="A26" s="24">
        <v>72</v>
      </c>
      <c r="B26" s="24">
        <v>0</v>
      </c>
      <c r="C26" s="25">
        <v>1931893389</v>
      </c>
      <c r="D26" s="25">
        <v>44033351.490000002</v>
      </c>
      <c r="E26" s="25">
        <v>1933846841.99</v>
      </c>
      <c r="F26" s="25">
        <v>46173333.439999998</v>
      </c>
      <c r="G26" s="25">
        <v>1961880739.96</v>
      </c>
      <c r="H26" s="25">
        <v>58422715.579999998</v>
      </c>
      <c r="I26" s="25">
        <v>592567068.64240003</v>
      </c>
    </row>
    <row r="27" spans="1:9">
      <c r="A27" s="24">
        <v>0</v>
      </c>
      <c r="B27" s="24">
        <v>0</v>
      </c>
      <c r="C27" s="25">
        <v>1663506.54</v>
      </c>
      <c r="D27" s="25">
        <v>0</v>
      </c>
      <c r="E27" s="25">
        <v>2217968.8199999998</v>
      </c>
      <c r="F27" s="25">
        <v>0</v>
      </c>
      <c r="G27" s="25">
        <v>95145462.599999994</v>
      </c>
      <c r="H27" s="25">
        <v>0</v>
      </c>
      <c r="I27" s="25">
        <v>0</v>
      </c>
    </row>
    <row r="28" spans="1:9">
      <c r="A28" s="24">
        <v>49</v>
      </c>
      <c r="B28" s="24">
        <v>0</v>
      </c>
      <c r="C28" s="25">
        <v>395331867.19</v>
      </c>
      <c r="D28" s="25">
        <v>10021804.869999999</v>
      </c>
      <c r="E28" s="25">
        <v>383894103.58999997</v>
      </c>
      <c r="F28" s="25">
        <v>9959794.6300000008</v>
      </c>
      <c r="G28" s="25">
        <v>264597157.66999999</v>
      </c>
      <c r="H28" s="25">
        <v>5924964.1200000001</v>
      </c>
      <c r="I28" s="25">
        <v>30848745.317000002</v>
      </c>
    </row>
    <row r="29" spans="1:9">
      <c r="A29" s="24">
        <v>10</v>
      </c>
      <c r="B29" s="24">
        <v>2</v>
      </c>
      <c r="C29" s="25">
        <v>379365376.23000002</v>
      </c>
      <c r="D29" s="25">
        <v>243727330.81999999</v>
      </c>
      <c r="E29" s="25">
        <v>429879210.56</v>
      </c>
      <c r="F29" s="25">
        <v>245801386.43000001</v>
      </c>
      <c r="G29" s="25">
        <v>396873506.54000002</v>
      </c>
      <c r="H29" s="25">
        <v>278175480.5</v>
      </c>
      <c r="I29" s="25">
        <v>1158535487.3285</v>
      </c>
    </row>
    <row r="30" spans="1:9">
      <c r="A30" s="24">
        <v>6</v>
      </c>
      <c r="B30" s="24">
        <v>0</v>
      </c>
      <c r="C30" s="25">
        <v>42778345.82</v>
      </c>
      <c r="D30" s="25">
        <v>32725850.079999998</v>
      </c>
      <c r="E30" s="25">
        <v>38267587.340000004</v>
      </c>
      <c r="F30" s="25">
        <v>33562585.740000002</v>
      </c>
      <c r="G30" s="25">
        <v>45008589.340000004</v>
      </c>
      <c r="H30" s="25">
        <v>39104448.100000001</v>
      </c>
      <c r="I30" s="25">
        <v>193860600.62149999</v>
      </c>
    </row>
    <row r="31" spans="1:9">
      <c r="A31" s="24">
        <v>2335</v>
      </c>
      <c r="B31" s="24">
        <v>1</v>
      </c>
      <c r="C31" s="25">
        <v>340712284.17000002</v>
      </c>
      <c r="D31" s="25">
        <v>192374193</v>
      </c>
      <c r="E31" s="25">
        <v>346682334.64999998</v>
      </c>
      <c r="F31" s="25">
        <v>189367132.22999999</v>
      </c>
      <c r="G31" s="25">
        <v>303449434.31999999</v>
      </c>
      <c r="H31" s="25">
        <v>145529858.56999999</v>
      </c>
      <c r="I31" s="25">
        <v>324453762.83950001</v>
      </c>
    </row>
  </sheetData>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X</cp:lastModifiedBy>
  <cp:revision/>
  <dcterms:created xsi:type="dcterms:W3CDTF">2022-03-16T16:10:47Z</dcterms:created>
  <dcterms:modified xsi:type="dcterms:W3CDTF">2022-03-16T16:10:56Z</dcterms:modified>
  <cp:category/>
  <cp:contentStatus/>
</cp:coreProperties>
</file>