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definedName name="_xlnm.Print_Area" localSheetId="0">'Sheet1'!$B$1:$P$44</definedName>
  </definedNames>
  <calcPr fullCalcOnLoad="1" iterate="1" iterateCount="100" iterateDelta="0.00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<sst xmlns="http://schemas.openxmlformats.org/spreadsheetml/2006/main" count="64" uniqueCount="52">
  <si>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</si>
  <si>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</si>
  <si>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</si>
  <si>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</si>
  <si>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</si>
  <si>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</si>
  <si>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</si>
  <si>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</si>
  <si>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</si>
  <si>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</si>
  <si>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</si>
  <si>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</si>
  <si>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</si>
  <si>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</si>
  <si>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</si>
  <si>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</si>
  <si>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</si>
  <si>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</si>
  <si>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</si>
  <si>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</si>
  <si>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</si>
  <si>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</si>
  <si>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</si>
  <si>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</si>
  <si>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</si>
  <si>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Calculat de tfrunza Data/Ora: 16.09.2021 / 09:16:33</t>
  </si>
  <si>
    <t>lunii precedente celei gestionare</t>
  </si>
  <si>
    <t>Credite acordate industriei productive</t>
  </si>
  <si>
    <t>Credite acordate institutiilor finantate de la bugetul de stat</t>
  </si>
  <si>
    <t>acordate in MDL</t>
  </si>
  <si>
    <t xml:space="preserve">Executorul si numarul telefonului       O.Tăbîrţa     0-22-30-32-85     </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</si>
  <si>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</si>
  <si>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</si>
  <si>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</si>
  <si>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</si>
  <si>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</si>
  <si>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</si>
  <si>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</si>
  <si>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</si>
  <si>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</si>
  <si>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</si>
  <si>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</si>
  <si>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</si>
  <si>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</si>
  <si>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</si>
  <si>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</si>
  <si>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</si>
  <si>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</si>
  <si>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la situatia  31.08.2021</t>
  </si>
  <si>
    <t>Data perfectarii         20.09.2021</t>
  </si>
  <si>
    <t>Vicepresedintele Comitetului de Conducere al bancii ______________________________</t>
  </si>
  <si>
    <t>Vitalie Lungu</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</si>
</sst>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1">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style="thin"/>
      <top style="medium"/>
      <bottom style="thin"/>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3">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3" fontId="4" fillId="0" borderId="31" xfId="0" applyNumberFormat="1" applyFont="1" applyFill="1" applyBorder="1" applyAlignment="1" applyProtection="1">
      <alignment/>
      <protection/>
    </xf>
    <xf numFmtId="3" fontId="4" fillId="0" borderId="18" xfId="0" applyNumberFormat="1" applyFont="1" applyFill="1" applyBorder="1" applyAlignment="1" applyProtection="1">
      <alignment/>
      <protection/>
    </xf>
    <xf numFmtId="0" fontId="4" fillId="0" borderId="32" xfId="0" applyNumberFormat="1" applyFont="1" applyFill="1" applyBorder="1" applyAlignment="1" applyProtection="1">
      <alignment wrapText="1"/>
      <protection/>
    </xf>
    <xf numFmtId="3" fontId="4" fillId="0" borderId="33"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20" xfId="0" applyNumberFormat="1" applyFont="1" applyFill="1" applyBorder="1" applyAlignment="1" applyProtection="1">
      <alignment/>
      <protection/>
    </xf>
    <xf numFmtId="3" fontId="4" fillId="0" borderId="34"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35"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0" xfId="0" applyNumberFormat="1" applyFont="1" applyAlignment="1">
      <alignment/>
    </xf>
    <xf numFmtId="3" fontId="4" fillId="33" borderId="17" xfId="0" applyNumberFormat="1" applyFont="1" applyFill="1" applyBorder="1" applyAlignment="1" applyProtection="1">
      <alignment/>
      <protection/>
    </xf>
    <xf numFmtId="2" fontId="4" fillId="33" borderId="36"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37"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38"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2" fontId="4" fillId="33" borderId="39" xfId="0" applyNumberFormat="1" applyFont="1" applyFill="1" applyBorder="1" applyAlignment="1" applyProtection="1">
      <alignment/>
      <protection/>
    </xf>
    <xf numFmtId="2" fontId="4" fillId="33" borderId="26" xfId="0" applyNumberFormat="1" applyFont="1" applyFill="1" applyBorder="1" applyAlignment="1" applyProtection="1">
      <alignment/>
      <protection/>
    </xf>
    <xf numFmtId="0" fontId="6" fillId="0" borderId="0" xfId="0" applyFont="1" applyAlignment="1">
      <alignment/>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wrapText="1"/>
      <protection/>
    </xf>
    <xf numFmtId="0" fontId="5" fillId="0" borderId="4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47" xfId="0" applyNumberFormat="1" applyFont="1" applyFill="1" applyBorder="1" applyAlignment="1" applyProtection="1">
      <alignment horizontal="center" vertical="center"/>
      <protection/>
    </xf>
    <xf numFmtId="0" fontId="5" fillId="0" borderId="46"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4"/>
  <sheetViews>
    <sheetView tabSelected="1" zoomScalePageLayoutView="0" workbookViewId="0" topLeftCell="A23">
      <selection activeCell="J46" sqref="J46"/>
    </sheetView>
  </sheetViews>
  <sheetFormatPr defaultColWidth="9.140625" defaultRowHeight="12.75"/>
  <cols>
    <col min="1" max="1" width="5.140625" style="1" customWidth="1"/>
    <col min="2" max="2" width="51.00390625" style="1" customWidth="1"/>
    <col min="3" max="4" width="8.57421875" style="1" customWidth="1"/>
    <col min="5" max="17" width="9.140625" style="1" customWidth="1"/>
    <col min="18" max="18" width="11.28125" style="1" customWidth="1"/>
    <col min="19" max="19" width="10.28125" style="1" customWidth="1"/>
    <col min="20" max="16384" width="9.140625" style="1" customWidth="1"/>
  </cols>
  <sheetData>
    <row r="1" spans="1:19" ht="12.75">
      <c r="A1" s="2"/>
      <c r="B1" s="2"/>
      <c r="C1" s="2"/>
      <c r="D1" s="2"/>
      <c r="E1" s="2"/>
      <c r="J1" s="2"/>
      <c r="K1" s="2"/>
      <c r="N1" s="28"/>
      <c r="O1" s="2"/>
      <c r="P1" s="2"/>
      <c r="S1" s="2" t="s">
        <v>25</v>
      </c>
    </row>
    <row r="2" spans="1:19" ht="12.75">
      <c r="A2" s="2"/>
      <c r="B2" s="2"/>
      <c r="C2" s="2"/>
      <c r="D2" s="27"/>
      <c r="E2" s="2"/>
      <c r="J2" s="2"/>
      <c r="K2" s="2"/>
      <c r="N2" s="2"/>
      <c r="P2" s="24" t="s">
        <v>20</v>
      </c>
      <c r="S2" s="2"/>
    </row>
    <row r="3" spans="1:19" ht="12.75">
      <c r="A3" s="2"/>
      <c r="B3" s="55" t="s">
        <v>19</v>
      </c>
      <c r="C3" s="55"/>
      <c r="D3" s="55"/>
      <c r="E3" s="55"/>
      <c r="F3" s="55"/>
      <c r="G3" s="55"/>
      <c r="H3" s="55"/>
      <c r="I3" s="55"/>
      <c r="J3" s="55"/>
      <c r="K3" s="55"/>
      <c r="L3" s="55"/>
      <c r="M3" s="56" t="s">
        <v>36</v>
      </c>
      <c r="N3" s="56"/>
      <c r="O3" s="56"/>
      <c r="P3" s="56"/>
      <c r="S3" s="2"/>
    </row>
    <row r="4" spans="1:19" ht="12.75">
      <c r="A4" s="2"/>
      <c r="B4" s="55" t="s">
        <v>22</v>
      </c>
      <c r="C4" s="55"/>
      <c r="D4" s="55"/>
      <c r="E4" s="55"/>
      <c r="F4" s="55"/>
      <c r="G4" s="55"/>
      <c r="H4" s="55"/>
      <c r="I4" s="55"/>
      <c r="J4" s="55"/>
      <c r="K4" s="55"/>
      <c r="L4" s="55"/>
      <c r="M4" s="56" t="s">
        <v>3</v>
      </c>
      <c r="N4" s="56"/>
      <c r="O4" s="56"/>
      <c r="P4" s="56"/>
      <c r="S4" s="2"/>
    </row>
    <row r="5" spans="1:19" ht="12.75">
      <c r="A5" s="2"/>
      <c r="B5" s="2"/>
      <c r="M5" s="56" t="s">
        <v>18</v>
      </c>
      <c r="N5" s="56"/>
      <c r="O5" s="56"/>
      <c r="P5" s="56"/>
      <c r="S5" s="2"/>
    </row>
    <row r="6" spans="1:19" ht="12.75">
      <c r="A6" s="2"/>
      <c r="B6" s="55" t="s">
        <v>48</v>
      </c>
      <c r="C6" s="55"/>
      <c r="D6" s="55"/>
      <c r="E6" s="55"/>
      <c r="F6" s="55"/>
      <c r="G6" s="55"/>
      <c r="H6" s="55"/>
      <c r="I6" s="55"/>
      <c r="J6" s="55"/>
      <c r="K6" s="55"/>
      <c r="L6" s="55"/>
      <c r="M6" s="3"/>
      <c r="N6" s="3"/>
      <c r="O6" s="3"/>
      <c r="P6" s="3"/>
      <c r="S6" s="2"/>
    </row>
    <row r="7" spans="1:19" ht="12.75">
      <c r="A7" s="2"/>
      <c r="B7" s="2"/>
      <c r="M7" s="2"/>
      <c r="S7" s="2"/>
    </row>
    <row r="8" spans="1:19" ht="57.75" customHeight="1">
      <c r="A8" s="2"/>
      <c r="B8" s="58" t="s">
        <v>21</v>
      </c>
      <c r="C8" s="63" t="s">
        <v>41</v>
      </c>
      <c r="D8" s="63"/>
      <c r="E8" s="64" t="s">
        <v>12</v>
      </c>
      <c r="F8" s="64"/>
      <c r="G8" s="64"/>
      <c r="H8" s="64"/>
      <c r="I8" s="64"/>
      <c r="J8" s="64"/>
      <c r="K8" s="65" t="s">
        <v>40</v>
      </c>
      <c r="L8" s="65"/>
      <c r="M8" s="65"/>
      <c r="N8" s="65"/>
      <c r="O8" s="65"/>
      <c r="P8" s="65"/>
      <c r="S8" s="2"/>
    </row>
    <row r="9" spans="1:19" ht="12.75">
      <c r="A9" s="2"/>
      <c r="B9" s="58"/>
      <c r="C9" s="61" t="s">
        <v>23</v>
      </c>
      <c r="D9" s="66" t="s">
        <v>43</v>
      </c>
      <c r="E9" s="68" t="s">
        <v>7</v>
      </c>
      <c r="F9" s="69"/>
      <c r="G9" s="70" t="s">
        <v>26</v>
      </c>
      <c r="H9" s="71"/>
      <c r="I9" s="72" t="s">
        <v>39</v>
      </c>
      <c r="J9" s="71"/>
      <c r="K9" s="68" t="s">
        <v>7</v>
      </c>
      <c r="L9" s="69"/>
      <c r="M9" s="70" t="s">
        <v>26</v>
      </c>
      <c r="N9" s="66"/>
      <c r="O9" s="60" t="s">
        <v>39</v>
      </c>
      <c r="P9" s="60"/>
      <c r="S9" s="2"/>
    </row>
    <row r="10" spans="1:19" ht="38.25">
      <c r="A10" s="2"/>
      <c r="B10" s="59"/>
      <c r="C10" s="62"/>
      <c r="D10" s="67"/>
      <c r="E10" s="4" t="s">
        <v>29</v>
      </c>
      <c r="F10" s="5" t="s">
        <v>10</v>
      </c>
      <c r="G10" s="5" t="s">
        <v>29</v>
      </c>
      <c r="H10" s="5" t="s">
        <v>10</v>
      </c>
      <c r="I10" s="5" t="s">
        <v>29</v>
      </c>
      <c r="J10" s="5" t="s">
        <v>10</v>
      </c>
      <c r="K10" s="5" t="s">
        <v>29</v>
      </c>
      <c r="L10" s="5" t="s">
        <v>10</v>
      </c>
      <c r="M10" s="5" t="s">
        <v>29</v>
      </c>
      <c r="N10" s="5" t="s">
        <v>10</v>
      </c>
      <c r="O10" s="6" t="s">
        <v>29</v>
      </c>
      <c r="P10" s="7" t="s">
        <v>2</v>
      </c>
      <c r="S10" s="2"/>
    </row>
    <row r="11" spans="1:19" ht="12.75">
      <c r="A11" s="2"/>
      <c r="B11" s="8" t="s">
        <v>35</v>
      </c>
      <c r="C11" s="29">
        <v>1</v>
      </c>
      <c r="D11" s="9">
        <v>2</v>
      </c>
      <c r="E11" s="9">
        <v>3</v>
      </c>
      <c r="F11" s="9">
        <v>4</v>
      </c>
      <c r="G11" s="9">
        <v>5</v>
      </c>
      <c r="H11" s="9">
        <v>6</v>
      </c>
      <c r="I11" s="9">
        <v>7</v>
      </c>
      <c r="J11" s="9">
        <v>8</v>
      </c>
      <c r="K11" s="9">
        <v>9</v>
      </c>
      <c r="L11" s="9">
        <v>10</v>
      </c>
      <c r="M11" s="9">
        <v>11</v>
      </c>
      <c r="N11" s="9">
        <v>12</v>
      </c>
      <c r="O11" s="9">
        <v>13</v>
      </c>
      <c r="P11" s="10">
        <v>14</v>
      </c>
      <c r="S11" s="2"/>
    </row>
    <row r="12" spans="1:19" ht="12.75">
      <c r="A12" s="2"/>
      <c r="B12" s="30" t="s">
        <v>31</v>
      </c>
      <c r="C12" s="31">
        <v>32</v>
      </c>
      <c r="D12" s="32">
        <v>0</v>
      </c>
      <c r="E12" s="42">
        <f>1199273105.6/1000</f>
        <v>1199273.1056</v>
      </c>
      <c r="F12" s="42">
        <f>339764343.77/1000</f>
        <v>339764.34377</v>
      </c>
      <c r="G12" s="42">
        <v>1200470.43799</v>
      </c>
      <c r="H12" s="42">
        <v>276332.45373</v>
      </c>
      <c r="I12" s="42">
        <v>580627.727</v>
      </c>
      <c r="J12" s="42">
        <v>223215.699</v>
      </c>
      <c r="K12" s="43">
        <v>8.03</v>
      </c>
      <c r="L12" s="49">
        <v>4.27</v>
      </c>
      <c r="M12" s="11">
        <v>7.96</v>
      </c>
      <c r="N12" s="11">
        <v>4.54</v>
      </c>
      <c r="O12" s="12">
        <v>9.38</v>
      </c>
      <c r="P12" s="13">
        <v>4.42</v>
      </c>
      <c r="R12" s="41"/>
      <c r="S12" s="41"/>
    </row>
    <row r="13" spans="1:19" ht="12.75">
      <c r="A13" s="2"/>
      <c r="B13" s="33" t="s">
        <v>4</v>
      </c>
      <c r="C13" s="34">
        <v>8</v>
      </c>
      <c r="D13" s="35">
        <v>1</v>
      </c>
      <c r="E13" s="44">
        <v>987515.08572</v>
      </c>
      <c r="F13" s="44">
        <v>812836.08025</v>
      </c>
      <c r="G13" s="44">
        <v>963332.40402</v>
      </c>
      <c r="H13" s="44">
        <v>831943.56766</v>
      </c>
      <c r="I13" s="44">
        <v>655723.106</v>
      </c>
      <c r="J13" s="44">
        <v>1191635.798</v>
      </c>
      <c r="K13" s="45">
        <v>7.51</v>
      </c>
      <c r="L13" s="46">
        <v>4.19</v>
      </c>
      <c r="M13" s="14">
        <v>7.5</v>
      </c>
      <c r="N13" s="14">
        <v>4.2</v>
      </c>
      <c r="O13" s="15">
        <v>8.68</v>
      </c>
      <c r="P13" s="16">
        <v>4.75</v>
      </c>
      <c r="R13" s="41"/>
      <c r="S13" s="41"/>
    </row>
    <row r="14" spans="1:19" ht="12.75">
      <c r="A14" s="2"/>
      <c r="B14" s="33" t="s">
        <v>14</v>
      </c>
      <c r="C14" s="34">
        <v>13</v>
      </c>
      <c r="D14" s="35">
        <v>0</v>
      </c>
      <c r="E14" s="44">
        <f>271516045.5/1000</f>
        <v>271516.0455</v>
      </c>
      <c r="F14" s="44">
        <f>156932451.75/1000</f>
        <v>156932.45175</v>
      </c>
      <c r="G14" s="36">
        <v>261184.44689</v>
      </c>
      <c r="H14" s="36">
        <v>155425.43434</v>
      </c>
      <c r="I14" s="36">
        <v>125285.195</v>
      </c>
      <c r="J14" s="36">
        <v>196458.263</v>
      </c>
      <c r="K14" s="45">
        <v>7.47</v>
      </c>
      <c r="L14" s="46">
        <v>4.43</v>
      </c>
      <c r="M14" s="14">
        <v>7.46</v>
      </c>
      <c r="N14" s="14">
        <v>4.38</v>
      </c>
      <c r="O14" s="15">
        <v>7.25</v>
      </c>
      <c r="P14" s="16">
        <v>4.99740527541083</v>
      </c>
      <c r="R14" s="41"/>
      <c r="S14" s="41"/>
    </row>
    <row r="15" spans="1:19" ht="12.75">
      <c r="A15" s="2"/>
      <c r="B15" s="33" t="s">
        <v>5</v>
      </c>
      <c r="C15" s="34">
        <v>5467</v>
      </c>
      <c r="D15" s="35">
        <v>0</v>
      </c>
      <c r="E15" s="44">
        <f>3255710339.75999/1000</f>
        <v>3255710.33975999</v>
      </c>
      <c r="F15" s="44">
        <f>4958278.02/1000</f>
        <v>4958.27802</v>
      </c>
      <c r="G15" s="44">
        <v>3128999.59181</v>
      </c>
      <c r="H15" s="44">
        <v>5076.02192</v>
      </c>
      <c r="I15" s="44">
        <v>1953644.044</v>
      </c>
      <c r="J15" s="44">
        <v>0</v>
      </c>
      <c r="K15" s="45">
        <v>5.91489543062055</v>
      </c>
      <c r="L15" s="46">
        <v>4.15</v>
      </c>
      <c r="M15" s="46">
        <v>6.17165461609137</v>
      </c>
      <c r="N15" s="14">
        <v>4.15</v>
      </c>
      <c r="O15" s="15">
        <v>9.40489600511521</v>
      </c>
      <c r="P15" s="16">
        <v>0</v>
      </c>
      <c r="R15" s="41"/>
      <c r="S15" s="41"/>
    </row>
    <row r="16" spans="1:19" ht="12.75">
      <c r="A16" s="2"/>
      <c r="B16" s="33" t="s">
        <v>32</v>
      </c>
      <c r="C16" s="34">
        <v>1</v>
      </c>
      <c r="D16" s="35">
        <v>0</v>
      </c>
      <c r="E16" s="44">
        <f>279994051.75/1000</f>
        <v>279994.05175</v>
      </c>
      <c r="F16" s="44">
        <f>369505045.45/1000</f>
        <v>369505.04545</v>
      </c>
      <c r="G16" s="36">
        <v>254235.09041</v>
      </c>
      <c r="H16" s="36">
        <v>370512.5665</v>
      </c>
      <c r="I16" s="36">
        <v>257235.142</v>
      </c>
      <c r="J16" s="36">
        <v>257537.227</v>
      </c>
      <c r="K16" s="45">
        <v>14.2323106243424</v>
      </c>
      <c r="L16" s="46">
        <v>4.19360216449786</v>
      </c>
      <c r="M16" s="14">
        <v>14.8561978055128</v>
      </c>
      <c r="N16" s="14">
        <v>4.19731313179765</v>
      </c>
      <c r="O16" s="15">
        <v>15.0939808649471</v>
      </c>
      <c r="P16" s="16">
        <v>4.73</v>
      </c>
      <c r="R16" s="41"/>
      <c r="S16" s="41"/>
    </row>
    <row r="17" spans="1:19" ht="12" customHeight="1">
      <c r="A17" s="2"/>
      <c r="B17" s="33" t="s">
        <v>8</v>
      </c>
      <c r="C17" s="34">
        <v>0</v>
      </c>
      <c r="D17" s="35">
        <v>0</v>
      </c>
      <c r="E17" s="44">
        <f>0/1000</f>
        <v>0</v>
      </c>
      <c r="F17" s="44">
        <f>0/1000</f>
        <v>0</v>
      </c>
      <c r="G17" s="36">
        <v>0</v>
      </c>
      <c r="H17" s="36">
        <v>0</v>
      </c>
      <c r="I17" s="36">
        <v>0</v>
      </c>
      <c r="J17" s="36">
        <v>0</v>
      </c>
      <c r="K17" s="45">
        <v>0</v>
      </c>
      <c r="L17" s="46">
        <v>0</v>
      </c>
      <c r="M17" s="14">
        <v>0</v>
      </c>
      <c r="N17" s="14">
        <v>0</v>
      </c>
      <c r="O17" s="15">
        <v>0</v>
      </c>
      <c r="P17" s="16">
        <v>0</v>
      </c>
      <c r="R17" s="41"/>
      <c r="S17" s="41"/>
    </row>
    <row r="18" spans="1:19" ht="12.75">
      <c r="A18" s="2"/>
      <c r="B18" s="33" t="s">
        <v>0</v>
      </c>
      <c r="C18" s="34">
        <v>0</v>
      </c>
      <c r="D18" s="35">
        <v>0</v>
      </c>
      <c r="E18" s="44">
        <f>0/1000</f>
        <v>0</v>
      </c>
      <c r="F18" s="44">
        <f>0/1000</f>
        <v>0</v>
      </c>
      <c r="G18" s="36">
        <v>0</v>
      </c>
      <c r="H18" s="36">
        <v>0</v>
      </c>
      <c r="I18" s="36">
        <v>0</v>
      </c>
      <c r="J18" s="36">
        <v>0</v>
      </c>
      <c r="K18" s="45">
        <v>0</v>
      </c>
      <c r="L18" s="46">
        <v>0</v>
      </c>
      <c r="M18" s="14">
        <v>0</v>
      </c>
      <c r="N18" s="14">
        <v>0</v>
      </c>
      <c r="O18" s="15">
        <v>0</v>
      </c>
      <c r="P18" s="16">
        <v>0</v>
      </c>
      <c r="R18" s="41"/>
      <c r="S18" s="41"/>
    </row>
    <row r="19" spans="1:19" ht="12.75">
      <c r="A19" s="2"/>
      <c r="B19" s="33" t="s">
        <v>28</v>
      </c>
      <c r="C19" s="34">
        <v>0</v>
      </c>
      <c r="D19" s="35">
        <v>0</v>
      </c>
      <c r="E19" s="44">
        <f>58500000/1000</f>
        <v>58500</v>
      </c>
      <c r="F19" s="44">
        <f>0/1000</f>
        <v>0</v>
      </c>
      <c r="G19" s="44">
        <v>95132.7</v>
      </c>
      <c r="H19" s="44">
        <v>0</v>
      </c>
      <c r="I19" s="44">
        <v>5026.174</v>
      </c>
      <c r="J19" s="44">
        <v>0</v>
      </c>
      <c r="K19" s="45">
        <v>8</v>
      </c>
      <c r="L19" s="46">
        <v>0</v>
      </c>
      <c r="M19" s="14">
        <v>8</v>
      </c>
      <c r="N19" s="14">
        <v>0</v>
      </c>
      <c r="O19" s="15">
        <v>9.5</v>
      </c>
      <c r="P19" s="16">
        <v>0</v>
      </c>
      <c r="R19" s="41"/>
      <c r="S19" s="41"/>
    </row>
    <row r="20" spans="1:19" ht="25.5">
      <c r="A20" s="2"/>
      <c r="B20" s="33" t="s">
        <v>45</v>
      </c>
      <c r="C20" s="34">
        <v>0</v>
      </c>
      <c r="D20" s="35">
        <v>0</v>
      </c>
      <c r="E20" s="44">
        <f>0/1000</f>
        <v>0</v>
      </c>
      <c r="F20" s="44">
        <f>0/1000</f>
        <v>0</v>
      </c>
      <c r="G20" s="36">
        <v>0</v>
      </c>
      <c r="H20" s="36">
        <v>0</v>
      </c>
      <c r="I20" s="36">
        <v>0</v>
      </c>
      <c r="J20" s="36">
        <v>0</v>
      </c>
      <c r="K20" s="45">
        <v>0</v>
      </c>
      <c r="L20" s="46">
        <v>0</v>
      </c>
      <c r="M20" s="14">
        <v>0</v>
      </c>
      <c r="N20" s="14">
        <v>0</v>
      </c>
      <c r="O20" s="15">
        <v>0</v>
      </c>
      <c r="P20" s="16">
        <v>0</v>
      </c>
      <c r="R20" s="41"/>
      <c r="S20" s="41"/>
    </row>
    <row r="21" spans="1:19" ht="12.75">
      <c r="A21" s="2"/>
      <c r="B21" s="33" t="s">
        <v>47</v>
      </c>
      <c r="C21" s="34">
        <v>0</v>
      </c>
      <c r="D21" s="35">
        <v>0</v>
      </c>
      <c r="E21" s="44">
        <f>0/1000</f>
        <v>0</v>
      </c>
      <c r="F21" s="44">
        <f>0/1000</f>
        <v>0</v>
      </c>
      <c r="G21" s="36">
        <v>0</v>
      </c>
      <c r="H21" s="36">
        <v>0</v>
      </c>
      <c r="I21" s="36">
        <v>0</v>
      </c>
      <c r="J21" s="36">
        <v>0</v>
      </c>
      <c r="K21" s="45">
        <v>0</v>
      </c>
      <c r="L21" s="46">
        <v>0</v>
      </c>
      <c r="M21" s="14">
        <v>0</v>
      </c>
      <c r="N21" s="14">
        <v>0</v>
      </c>
      <c r="O21" s="15">
        <v>0</v>
      </c>
      <c r="P21" s="16">
        <v>0</v>
      </c>
      <c r="R21" s="41"/>
      <c r="S21" s="41"/>
    </row>
    <row r="22" spans="1:19" ht="25.5">
      <c r="A22" s="2"/>
      <c r="B22" s="33" t="s">
        <v>33</v>
      </c>
      <c r="C22" s="34">
        <v>0</v>
      </c>
      <c r="D22" s="35">
        <v>0</v>
      </c>
      <c r="E22" s="44">
        <f>136572032.91/1000</f>
        <v>136572.03291</v>
      </c>
      <c r="F22" s="44">
        <f>0/1000</f>
        <v>0</v>
      </c>
      <c r="G22" s="44">
        <v>124514.30651000001</v>
      </c>
      <c r="H22" s="44">
        <v>0</v>
      </c>
      <c r="I22" s="44">
        <v>0</v>
      </c>
      <c r="J22" s="44">
        <v>0</v>
      </c>
      <c r="K22" s="45">
        <v>6.89056636020898</v>
      </c>
      <c r="L22" s="46">
        <v>0</v>
      </c>
      <c r="M22" s="14">
        <v>6.93186824476014</v>
      </c>
      <c r="N22" s="14">
        <v>0</v>
      </c>
      <c r="O22" s="15">
        <v>0</v>
      </c>
      <c r="P22" s="16">
        <v>0</v>
      </c>
      <c r="R22" s="41"/>
      <c r="S22" s="41"/>
    </row>
    <row r="23" spans="1:19" ht="12.75">
      <c r="A23" s="2"/>
      <c r="B23" s="33" t="s">
        <v>27</v>
      </c>
      <c r="C23" s="34">
        <v>11</v>
      </c>
      <c r="D23" s="35">
        <v>3</v>
      </c>
      <c r="E23" s="44">
        <f>239882665.64/1000</f>
        <v>239882.66564</v>
      </c>
      <c r="F23" s="44">
        <f>595304720.12/1000</f>
        <v>595304.72012</v>
      </c>
      <c r="G23" s="36">
        <v>237614.88700999998</v>
      </c>
      <c r="H23" s="36">
        <v>590403.31829</v>
      </c>
      <c r="I23" s="36">
        <v>90475.77</v>
      </c>
      <c r="J23" s="36">
        <v>664103.127</v>
      </c>
      <c r="K23" s="45">
        <v>7.83</v>
      </c>
      <c r="L23" s="46">
        <v>4.5</v>
      </c>
      <c r="M23" s="14">
        <v>7.8</v>
      </c>
      <c r="N23" s="14">
        <v>4.46</v>
      </c>
      <c r="O23" s="15">
        <v>9.79</v>
      </c>
      <c r="P23" s="16">
        <v>5.32</v>
      </c>
      <c r="R23" s="41"/>
      <c r="S23" s="41"/>
    </row>
    <row r="24" spans="1:19" ht="12.75">
      <c r="A24" s="2"/>
      <c r="B24" s="33" t="s">
        <v>11</v>
      </c>
      <c r="C24" s="34">
        <v>61</v>
      </c>
      <c r="D24" s="35">
        <v>7</v>
      </c>
      <c r="E24" s="44">
        <v>1560216.22521</v>
      </c>
      <c r="F24" s="44">
        <v>2273032.83575</v>
      </c>
      <c r="G24" s="44">
        <v>1535779.76332</v>
      </c>
      <c r="H24" s="44">
        <v>2421489.95012</v>
      </c>
      <c r="I24" s="44">
        <v>1004570.384</v>
      </c>
      <c r="J24" s="44">
        <v>2183077.988</v>
      </c>
      <c r="K24" s="45">
        <v>7.81</v>
      </c>
      <c r="L24" s="46">
        <v>3.9464529050861</v>
      </c>
      <c r="M24" s="14">
        <v>7.83</v>
      </c>
      <c r="N24" s="14">
        <v>3.98</v>
      </c>
      <c r="O24" s="15">
        <v>7.87</v>
      </c>
      <c r="P24" s="16">
        <v>4.56</v>
      </c>
      <c r="R24" s="41"/>
      <c r="S24" s="41"/>
    </row>
    <row r="25" spans="1:19" ht="12.75">
      <c r="A25" s="2"/>
      <c r="B25" s="33" t="s">
        <v>34</v>
      </c>
      <c r="C25" s="34">
        <v>0</v>
      </c>
      <c r="D25" s="35">
        <v>1</v>
      </c>
      <c r="E25" s="44">
        <f>(37884903.37+0)/1000</f>
        <v>37884.90337</v>
      </c>
      <c r="F25" s="44">
        <f>(265003830.59+0)/1000</f>
        <v>265003.83059</v>
      </c>
      <c r="G25" s="36">
        <v>35166.49</v>
      </c>
      <c r="H25" s="36">
        <v>258389.38588999998</v>
      </c>
      <c r="I25" s="36">
        <v>16075.324</v>
      </c>
      <c r="J25" s="36">
        <v>228889.61</v>
      </c>
      <c r="K25" s="45">
        <v>9.58</v>
      </c>
      <c r="L25" s="46">
        <v>4.46</v>
      </c>
      <c r="M25" s="14">
        <v>9.54862536750185</v>
      </c>
      <c r="N25" s="14">
        <v>4.49</v>
      </c>
      <c r="O25" s="15">
        <v>9.48</v>
      </c>
      <c r="P25" s="16">
        <v>4.62</v>
      </c>
      <c r="R25" s="41"/>
      <c r="S25" s="41"/>
    </row>
    <row r="26" spans="1:19" ht="12.75">
      <c r="A26" s="2"/>
      <c r="B26" s="33" t="s">
        <v>37</v>
      </c>
      <c r="C26" s="34">
        <v>243</v>
      </c>
      <c r="D26" s="35">
        <v>0</v>
      </c>
      <c r="E26" s="44">
        <v>2478563.7013600003</v>
      </c>
      <c r="F26" s="44">
        <v>0</v>
      </c>
      <c r="G26" s="36">
        <v>2330645.91552</v>
      </c>
      <c r="H26" s="36">
        <v>0</v>
      </c>
      <c r="I26" s="36">
        <v>1363559.659</v>
      </c>
      <c r="J26" s="36">
        <v>0</v>
      </c>
      <c r="K26" s="45">
        <v>6.77</v>
      </c>
      <c r="L26" s="46">
        <v>0</v>
      </c>
      <c r="M26" s="14">
        <v>6.67</v>
      </c>
      <c r="N26" s="14">
        <v>0</v>
      </c>
      <c r="O26" s="15">
        <v>7.97</v>
      </c>
      <c r="P26" s="16">
        <v>0</v>
      </c>
      <c r="R26" s="41"/>
      <c r="S26" s="41"/>
    </row>
    <row r="27" spans="1:19" ht="12.75">
      <c r="A27" s="2"/>
      <c r="B27" s="33" t="s">
        <v>17</v>
      </c>
      <c r="C27" s="34">
        <v>0</v>
      </c>
      <c r="D27" s="35">
        <v>0</v>
      </c>
      <c r="E27" s="44">
        <f>1366000/1000</f>
        <v>1366</v>
      </c>
      <c r="F27" s="44">
        <f>0/1000</f>
        <v>0</v>
      </c>
      <c r="G27" s="44">
        <v>1366</v>
      </c>
      <c r="H27" s="44">
        <v>0</v>
      </c>
      <c r="I27" s="44">
        <v>1546.131</v>
      </c>
      <c r="J27" s="44">
        <v>650.759</v>
      </c>
      <c r="K27" s="45">
        <v>9</v>
      </c>
      <c r="L27" s="46">
        <v>0</v>
      </c>
      <c r="M27" s="14">
        <v>9</v>
      </c>
      <c r="N27" s="14">
        <v>0</v>
      </c>
      <c r="O27" s="15">
        <v>10.32</v>
      </c>
      <c r="P27" s="16">
        <v>5.75</v>
      </c>
      <c r="R27" s="41"/>
      <c r="S27" s="41"/>
    </row>
    <row r="28" spans="1:19" ht="12.75">
      <c r="A28" s="2"/>
      <c r="B28" s="33" t="s">
        <v>38</v>
      </c>
      <c r="C28" s="34">
        <v>64</v>
      </c>
      <c r="D28" s="35">
        <v>0</v>
      </c>
      <c r="E28" s="44">
        <f>(582525962.12+0)/1000</f>
        <v>582525.96212</v>
      </c>
      <c r="F28" s="44">
        <f>(10988010.44+0)/1000</f>
        <v>10988.01044</v>
      </c>
      <c r="G28" s="44">
        <v>573970.48901</v>
      </c>
      <c r="H28" s="44">
        <v>11248.89483</v>
      </c>
      <c r="I28" s="44">
        <v>217187.255</v>
      </c>
      <c r="J28" s="44">
        <v>4700.531</v>
      </c>
      <c r="K28" s="45">
        <v>8.17</v>
      </c>
      <c r="L28" s="46">
        <v>3.93760609535788</v>
      </c>
      <c r="M28" s="14">
        <v>7.99</v>
      </c>
      <c r="N28" s="14">
        <v>4.05</v>
      </c>
      <c r="O28" s="15">
        <v>8.86</v>
      </c>
      <c r="P28" s="16">
        <v>6.18</v>
      </c>
      <c r="R28" s="41"/>
      <c r="S28" s="41"/>
    </row>
    <row r="29" spans="1:19" ht="25.5">
      <c r="A29" s="2"/>
      <c r="B29" s="33" t="s">
        <v>1</v>
      </c>
      <c r="C29" s="34">
        <v>9</v>
      </c>
      <c r="D29" s="35">
        <v>2</v>
      </c>
      <c r="E29" s="44">
        <f>376584096.13/1000</f>
        <v>376584.09613</v>
      </c>
      <c r="F29" s="44">
        <f>446481008.92/1000</f>
        <v>446481.00892</v>
      </c>
      <c r="G29" s="36">
        <v>371322.91281</v>
      </c>
      <c r="H29" s="36">
        <v>277105.14048</v>
      </c>
      <c r="I29" s="36">
        <v>497301.66</v>
      </c>
      <c r="J29" s="36">
        <v>182303.574</v>
      </c>
      <c r="K29" s="45">
        <v>8.07</v>
      </c>
      <c r="L29" s="46">
        <v>4.34</v>
      </c>
      <c r="M29" s="14">
        <v>8.08</v>
      </c>
      <c r="N29" s="14">
        <v>4.62</v>
      </c>
      <c r="O29" s="15">
        <v>9.37</v>
      </c>
      <c r="P29" s="16">
        <v>4.13726890395357</v>
      </c>
      <c r="R29" s="41"/>
      <c r="S29" s="41"/>
    </row>
    <row r="30" spans="1:19" ht="12.75">
      <c r="A30" s="2"/>
      <c r="B30" s="33" t="s">
        <v>9</v>
      </c>
      <c r="C30" s="37">
        <v>7</v>
      </c>
      <c r="D30" s="38">
        <v>1</v>
      </c>
      <c r="E30" s="47">
        <f>70299542.72/1000</f>
        <v>70299.54272</v>
      </c>
      <c r="F30" s="47">
        <f>47602006.69/1000</f>
        <v>47602.006689999995</v>
      </c>
      <c r="G30" s="47">
        <v>67571.11202</v>
      </c>
      <c r="H30" s="47">
        <v>49480.01343</v>
      </c>
      <c r="I30" s="47">
        <v>35514.615</v>
      </c>
      <c r="J30" s="47">
        <v>17407.312</v>
      </c>
      <c r="K30" s="48">
        <v>8.33</v>
      </c>
      <c r="L30" s="50">
        <v>5.05596837894567</v>
      </c>
      <c r="M30" s="17">
        <v>8.38</v>
      </c>
      <c r="N30" s="17">
        <v>4.84</v>
      </c>
      <c r="O30" s="18">
        <v>9.23</v>
      </c>
      <c r="P30" s="19">
        <v>4.55184332953696</v>
      </c>
      <c r="S30" s="2"/>
    </row>
    <row r="31" spans="1:19" ht="12.75">
      <c r="A31" s="2"/>
      <c r="B31" s="20" t="s">
        <v>13</v>
      </c>
      <c r="C31" s="39">
        <v>15504</v>
      </c>
      <c r="D31" s="40">
        <v>2313</v>
      </c>
      <c r="E31" s="51">
        <v>840453.9228099999</v>
      </c>
      <c r="F31" s="51">
        <v>283164.713739</v>
      </c>
      <c r="G31" s="51">
        <v>867059.8524</v>
      </c>
      <c r="H31" s="51">
        <v>284505.372694</v>
      </c>
      <c r="I31" s="51">
        <v>341221.346</v>
      </c>
      <c r="J31" s="51">
        <v>134042.558</v>
      </c>
      <c r="K31" s="52">
        <v>4.79</v>
      </c>
      <c r="L31" s="53">
        <v>5.43</v>
      </c>
      <c r="M31" s="21">
        <v>4.69</v>
      </c>
      <c r="N31" s="21">
        <v>5.52</v>
      </c>
      <c r="O31" s="22">
        <v>10.08</v>
      </c>
      <c r="P31" s="23">
        <v>3.52</v>
      </c>
      <c r="S31" s="2"/>
    </row>
    <row r="32" spans="1:21" ht="12.75">
      <c r="A32" s="2"/>
      <c r="B32" s="2"/>
      <c r="K32" s="2"/>
      <c r="S32" s="2"/>
      <c r="U32" s="41"/>
    </row>
    <row r="33" spans="1:19" ht="12.75">
      <c r="A33" s="2"/>
      <c r="B33" s="24" t="s">
        <v>16</v>
      </c>
      <c r="K33" s="2"/>
      <c r="S33" s="2"/>
    </row>
    <row r="34" spans="1:20" ht="15" customHeight="1">
      <c r="A34" s="2"/>
      <c r="B34" s="57" t="s">
        <v>24</v>
      </c>
      <c r="C34" s="57"/>
      <c r="D34" s="57"/>
      <c r="E34" s="57"/>
      <c r="F34" s="57"/>
      <c r="G34" s="57"/>
      <c r="H34" s="57"/>
      <c r="I34" s="57"/>
      <c r="J34" s="57"/>
      <c r="K34" s="57"/>
      <c r="L34" s="57"/>
      <c r="M34" s="57"/>
      <c r="N34" s="57"/>
      <c r="O34" s="57"/>
      <c r="P34" s="57"/>
      <c r="S34" s="2"/>
      <c r="T34" s="41"/>
    </row>
    <row r="35" spans="1:19" ht="12" customHeight="1">
      <c r="A35" s="2"/>
      <c r="B35" s="24" t="s">
        <v>44</v>
      </c>
      <c r="S35" s="2"/>
    </row>
    <row r="36" spans="1:19" ht="12" customHeight="1">
      <c r="A36" s="2"/>
      <c r="B36" s="24" t="s">
        <v>15</v>
      </c>
      <c r="S36" s="2"/>
    </row>
    <row r="37" spans="1:19" ht="22.5" customHeight="1">
      <c r="A37" s="2"/>
      <c r="B37" s="57" t="s">
        <v>42</v>
      </c>
      <c r="C37" s="57"/>
      <c r="D37" s="57"/>
      <c r="E37" s="57"/>
      <c r="F37" s="57"/>
      <c r="G37" s="57"/>
      <c r="H37" s="57"/>
      <c r="I37" s="57"/>
      <c r="J37" s="57"/>
      <c r="K37" s="57"/>
      <c r="L37" s="57"/>
      <c r="M37" s="57"/>
      <c r="N37" s="57"/>
      <c r="O37" s="57"/>
      <c r="P37" s="57"/>
      <c r="S37" s="2"/>
    </row>
    <row r="38" spans="1:19" ht="12.75">
      <c r="A38" s="2"/>
      <c r="B38" s="24" t="s">
        <v>6</v>
      </c>
      <c r="S38" s="2"/>
    </row>
    <row r="39" spans="1:19" ht="12.75">
      <c r="A39" s="2"/>
      <c r="B39" s="2"/>
      <c r="S39" s="2"/>
    </row>
    <row r="40" spans="1:19" ht="12.75">
      <c r="A40" s="2"/>
      <c r="B40" s="2" t="s">
        <v>46</v>
      </c>
      <c r="S40" s="2"/>
    </row>
    <row r="41" spans="1:19" ht="15">
      <c r="A41" s="2"/>
      <c r="B41" s="2" t="s">
        <v>50</v>
      </c>
      <c r="F41" s="54" t="s">
        <v>51</v>
      </c>
      <c r="S41" s="2"/>
    </row>
    <row r="42" spans="1:19" ht="12.75">
      <c r="A42" s="2"/>
      <c r="B42" s="2"/>
      <c r="S42" s="2"/>
    </row>
    <row r="43" spans="1:19" ht="12.75">
      <c r="A43" s="2"/>
      <c r="B43" s="2" t="s">
        <v>30</v>
      </c>
      <c r="S43" s="2"/>
    </row>
    <row r="44" spans="1:19" ht="21" customHeight="1">
      <c r="A44" s="2"/>
      <c r="B44" s="2" t="s">
        <v>49</v>
      </c>
      <c r="S44" s="2"/>
    </row>
  </sheetData>
  <sheetProtection/>
  <mergeCells count="20">
    <mergeCell ref="K9:L9"/>
    <mergeCell ref="G9:H9"/>
    <mergeCell ref="M9:N9"/>
    <mergeCell ref="I9:J9"/>
    <mergeCell ref="B34:P34"/>
    <mergeCell ref="B37:P37"/>
    <mergeCell ref="B8:B10"/>
    <mergeCell ref="O9:P9"/>
    <mergeCell ref="C9:C10"/>
    <mergeCell ref="C8:D8"/>
    <mergeCell ref="E8:J8"/>
    <mergeCell ref="K8:P8"/>
    <mergeCell ref="D9:D10"/>
    <mergeCell ref="E9:F9"/>
    <mergeCell ref="B3:L3"/>
    <mergeCell ref="B4:L4"/>
    <mergeCell ref="B6:L6"/>
    <mergeCell ref="M3:P3"/>
    <mergeCell ref="M4:P4"/>
    <mergeCell ref="M5:P5"/>
  </mergeCells>
  <printOptions horizontalCentered="1"/>
  <pageMargins left="0" right="0" top="0" bottom="0" header="0.5118110236220472" footer="0.5118110236220472"/>
  <pageSetup horizontalDpi="600" verticalDpi="600" orientation="landscape" paperSize="9" scale="80" r:id="rId1"/>
  <headerFooter alignWithMargins="0">
    <oddHeader>&amp;L&amp;"Calibri,Regular"&amp;10&amp;K076A54MAIB | De uz intern</oddHeader>
    <evenHeader>&amp;L&amp;"Calibri,Regular"&amp;10&amp;K076A54MAIB?|?De uz intern</evenHeader>
    <firstHeader>&amp;L&amp;"Calibri,Regular"&amp;10&amp;K076A54MAIB?|?De uz intern</firstHeader>
  </headerFooter>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38</v>
      </c>
      <c r="B12" s="25">
        <v>0</v>
      </c>
      <c r="C12" s="26">
        <v>1199273105.6</v>
      </c>
      <c r="D12" s="26">
        <v>339764343.77</v>
      </c>
      <c r="E12" s="26">
        <v>1200470437.99</v>
      </c>
      <c r="F12" s="26">
        <v>276332453.73</v>
      </c>
      <c r="G12" s="26">
        <v>1153729037.43</v>
      </c>
      <c r="H12" s="26">
        <v>263795571.67</v>
      </c>
      <c r="I12" s="26">
        <v>1222497629.8109</v>
      </c>
    </row>
    <row r="13" spans="1:9" ht="12.75">
      <c r="A13" s="25">
        <v>10</v>
      </c>
      <c r="B13" s="25">
        <v>3</v>
      </c>
      <c r="C13" s="26">
        <v>890297302.93</v>
      </c>
      <c r="D13" s="26">
        <v>910053863.04</v>
      </c>
      <c r="E13" s="26">
        <v>863806414.36</v>
      </c>
      <c r="F13" s="26">
        <v>931469557.32</v>
      </c>
      <c r="G13" s="26">
        <v>912229240.57</v>
      </c>
      <c r="H13" s="26">
        <v>1029688612.38</v>
      </c>
      <c r="I13" s="26">
        <v>4152665576.9897</v>
      </c>
    </row>
    <row r="14" spans="1:9" ht="12.75">
      <c r="A14" s="25">
        <v>15</v>
      </c>
      <c r="B14" s="25">
        <v>1</v>
      </c>
      <c r="C14" s="26">
        <v>271516045.5</v>
      </c>
      <c r="D14" s="26">
        <v>156932451.75</v>
      </c>
      <c r="E14" s="26">
        <v>261184446.89</v>
      </c>
      <c r="F14" s="26">
        <v>155425434.34</v>
      </c>
      <c r="G14" s="26">
        <v>135511095.57</v>
      </c>
      <c r="H14" s="26">
        <v>70577871.76</v>
      </c>
      <c r="I14" s="26">
        <v>286182499.8</v>
      </c>
    </row>
    <row r="15" spans="1:9" ht="12.75">
      <c r="A15" s="25">
        <v>5475</v>
      </c>
      <c r="B15" s="25">
        <v>0</v>
      </c>
      <c r="C15" s="26">
        <v>3255710339.75999</v>
      </c>
      <c r="D15" s="26">
        <v>4958278.02</v>
      </c>
      <c r="E15" s="26">
        <v>3128999591.81001</v>
      </c>
      <c r="F15" s="26">
        <v>5076021.92</v>
      </c>
      <c r="G15" s="26">
        <v>2434142200.78</v>
      </c>
      <c r="H15" s="26">
        <v>7214733.9</v>
      </c>
      <c r="I15" s="26">
        <v>29941145.685</v>
      </c>
    </row>
    <row r="16" spans="1:9" ht="12.75">
      <c r="A16" s="25">
        <v>2</v>
      </c>
      <c r="B16" s="25">
        <v>0</v>
      </c>
      <c r="C16" s="26">
        <v>279994051.75</v>
      </c>
      <c r="D16" s="26">
        <v>369505045.45</v>
      </c>
      <c r="E16" s="26">
        <v>254235090.41</v>
      </c>
      <c r="F16" s="26">
        <v>370512566.5</v>
      </c>
      <c r="G16" s="26">
        <v>274787733.03</v>
      </c>
      <c r="H16" s="26">
        <v>327849656.77</v>
      </c>
      <c r="I16" s="26">
        <v>1433466570.7415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58500000</v>
      </c>
      <c r="D19" s="26">
        <v>0</v>
      </c>
      <c r="E19" s="26">
        <v>95132700</v>
      </c>
      <c r="F19" s="26">
        <v>0</v>
      </c>
      <c r="G19" s="26">
        <v>133655500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136572032.91</v>
      </c>
      <c r="D22" s="26">
        <v>0</v>
      </c>
      <c r="E22" s="26">
        <v>124514306.51</v>
      </c>
      <c r="F22" s="26">
        <v>0</v>
      </c>
      <c r="G22" s="26">
        <v>118823315.75</v>
      </c>
      <c r="H22" s="26">
        <v>0</v>
      </c>
      <c r="I22" s="26">
        <v>0</v>
      </c>
    </row>
    <row r="23" spans="1:9" ht="12.75">
      <c r="A23" s="25">
        <v>13</v>
      </c>
      <c r="B23" s="25">
        <v>6</v>
      </c>
      <c r="C23" s="26">
        <v>239882665.64</v>
      </c>
      <c r="D23" s="26">
        <v>595304720.12</v>
      </c>
      <c r="E23" s="26">
        <v>237614887.01</v>
      </c>
      <c r="F23" s="26">
        <v>590403318.29</v>
      </c>
      <c r="G23" s="26">
        <v>198077633.15</v>
      </c>
      <c r="H23" s="26">
        <v>674532858.09</v>
      </c>
      <c r="I23" s="26">
        <v>3151599569.1733</v>
      </c>
    </row>
    <row r="24" spans="1:9" ht="12.75">
      <c r="A24" s="25">
        <v>75</v>
      </c>
      <c r="B24" s="25">
        <v>8</v>
      </c>
      <c r="C24" s="26">
        <v>1543168753.42</v>
      </c>
      <c r="D24" s="26">
        <v>2290080307.54</v>
      </c>
      <c r="E24" s="26">
        <v>1517263379.53</v>
      </c>
      <c r="F24" s="26">
        <v>2440006333.91</v>
      </c>
      <c r="G24" s="26">
        <v>1257449361.57</v>
      </c>
      <c r="H24" s="26">
        <v>2610893332.47</v>
      </c>
      <c r="I24" s="26">
        <v>10557291661.3679</v>
      </c>
    </row>
    <row r="25" spans="1:9" ht="12.75">
      <c r="A25" s="25">
        <v>0</v>
      </c>
      <c r="B25" s="25">
        <v>1</v>
      </c>
      <c r="C25" s="26">
        <v>37884903.37</v>
      </c>
      <c r="D25" s="26">
        <v>265003830.59</v>
      </c>
      <c r="E25" s="26">
        <v>35166490</v>
      </c>
      <c r="F25" s="26">
        <v>258389385.89</v>
      </c>
      <c r="G25" s="26">
        <v>22627480.25</v>
      </c>
      <c r="H25" s="26">
        <v>265837110.42</v>
      </c>
      <c r="I25" s="26">
        <v>1214932259.255</v>
      </c>
    </row>
    <row r="26" spans="1:9" ht="12.75">
      <c r="A26" s="25">
        <v>247</v>
      </c>
      <c r="B26" s="25">
        <v>0</v>
      </c>
      <c r="C26" s="26">
        <v>2448141302.31</v>
      </c>
      <c r="D26" s="26">
        <v>30422399.62</v>
      </c>
      <c r="E26" s="26">
        <v>2296761725.89</v>
      </c>
      <c r="F26" s="26">
        <v>33884190.06</v>
      </c>
      <c r="G26" s="26">
        <v>1898742748.53</v>
      </c>
      <c r="H26" s="26">
        <v>37073253.87</v>
      </c>
      <c r="I26" s="26">
        <v>373834658.9874</v>
      </c>
    </row>
    <row r="27" spans="1:9" ht="12.75">
      <c r="A27" s="25">
        <v>0</v>
      </c>
      <c r="B27" s="25">
        <v>0</v>
      </c>
      <c r="C27" s="26">
        <v>1366000</v>
      </c>
      <c r="D27" s="26">
        <v>0</v>
      </c>
      <c r="E27" s="26">
        <v>1366000</v>
      </c>
      <c r="F27" s="26">
        <v>0</v>
      </c>
      <c r="G27" s="26">
        <v>0</v>
      </c>
      <c r="H27" s="26">
        <v>0</v>
      </c>
      <c r="I27" s="26">
        <v>0</v>
      </c>
    </row>
    <row r="28" spans="1:9" ht="12.75">
      <c r="A28" s="25">
        <v>65</v>
      </c>
      <c r="B28" s="25">
        <v>0</v>
      </c>
      <c r="C28" s="26">
        <v>582525962.12</v>
      </c>
      <c r="D28" s="26">
        <v>10988010.44</v>
      </c>
      <c r="E28" s="26">
        <v>573970489.01</v>
      </c>
      <c r="F28" s="26">
        <v>11248894.83</v>
      </c>
      <c r="G28" s="26">
        <v>391233066.94</v>
      </c>
      <c r="H28" s="26">
        <v>10478509.02</v>
      </c>
      <c r="I28" s="26">
        <v>41663079.5425</v>
      </c>
    </row>
    <row r="29" spans="1:9" ht="12.75">
      <c r="A29" s="25">
        <v>11</v>
      </c>
      <c r="B29" s="25">
        <v>2</v>
      </c>
      <c r="C29" s="26">
        <v>376584096.13</v>
      </c>
      <c r="D29" s="26">
        <v>446481008.92</v>
      </c>
      <c r="E29" s="26">
        <v>371322912.81</v>
      </c>
      <c r="F29" s="26">
        <v>277105140.48</v>
      </c>
      <c r="G29" s="26">
        <v>357960335.94</v>
      </c>
      <c r="H29" s="26">
        <v>263203040.13</v>
      </c>
      <c r="I29" s="26">
        <v>1028480656.2555</v>
      </c>
    </row>
    <row r="30" spans="1:9" ht="12.75">
      <c r="A30" s="25">
        <v>8</v>
      </c>
      <c r="B30" s="25">
        <v>1</v>
      </c>
      <c r="C30" s="26">
        <v>70299542.72</v>
      </c>
      <c r="D30" s="26">
        <v>47602006.69</v>
      </c>
      <c r="E30" s="26">
        <v>67571112.02</v>
      </c>
      <c r="F30" s="26">
        <v>49480013.43</v>
      </c>
      <c r="G30" s="26">
        <v>41278893.92</v>
      </c>
      <c r="H30" s="26">
        <v>38592319.92</v>
      </c>
      <c r="I30" s="26">
        <v>165379116.975</v>
      </c>
    </row>
    <row r="31" spans="1:9" ht="12.75">
      <c r="A31" s="25">
        <v>2339</v>
      </c>
      <c r="B31" s="25">
        <v>0</v>
      </c>
      <c r="C31" s="26">
        <v>469374439.97</v>
      </c>
      <c r="D31" s="26">
        <v>574449574.03</v>
      </c>
      <c r="E31" s="26">
        <v>483410877.55</v>
      </c>
      <c r="F31" s="26">
        <v>587734475.24</v>
      </c>
      <c r="G31" s="26">
        <v>378276964.89</v>
      </c>
      <c r="H31" s="26">
        <v>239002673.34</v>
      </c>
      <c r="I31" s="26">
        <v>621351764.2345</v>
      </c>
    </row>
  </sheetData>
  <sheetProtection/>
  <printOptions/>
  <pageMargins left="0.75" right="0.75" top="1" bottom="1" header="0.5" footer="0.5"/>
  <pageSetup horizontalDpi="600" verticalDpi="600" orientation="portrait" paperSize="9" r:id="rId1"/>
  <headerFooter alignWithMargins="0">
    <oddHeader>&amp;L&amp;"Calibri,Regular"&amp;10&amp;K076A54MAIB | De uz intern</oddHeader>
    <oddFooter>&amp;CPage &amp;P</oddFooter>
    <evenHeader>&amp;L&amp;"Calibri,Regular"&amp;10&amp;K076A54MAIB?|?De uz intern</evenHeader>
    <firstHeader>&amp;L&amp;"Calibri,Regular"&amp;10&amp;K076A54MAIB?|?De uz intern</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BJDTCD220921105115BJGMNPC01024028</dc:description>
  <cp:lastModifiedBy>MAIB</cp:lastModifiedBy>
  <cp:lastPrinted>2021-09-22T07:51:11Z</cp:lastPrinted>
  <dcterms:modified xsi:type="dcterms:W3CDTF">2021-09-22T07:51:16Z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516f94dd-92ce-4b66-a8b0-71bef4ac88e7</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MAIB | De uz intern</vt:lpwstr>
  </property>
  <property fmtid="{D5CDD505-2E9C-101B-9397-08002B2CF9AE}" pid="7" name="bjClsUserRVM">
    <vt:lpwstr>[]</vt:lpwstr>
  </property>
  <property fmtid="{D5CDD505-2E9C-101B-9397-08002B2CF9AE}" pid="8" name="bjLabelHistoryID">
    <vt:lpwstr>{DD01AA04-C097-4FCB-8028-2D7A611F7C95}</vt:lpwstr>
  </property>
  <property fmtid="{D5CDD505-2E9C-101B-9397-08002B2CF9AE}" pid="9" name="bjLeftHeaderLabel-first">
    <vt:lpwstr>&amp;"Calibri,Regular"&amp;10&amp;K076A54MAIB | De uz intern</vt:lpwstr>
  </property>
  <property fmtid="{D5CDD505-2E9C-101B-9397-08002B2CF9AE}" pid="10" name="bjLeftHeaderLabel-even">
    <vt:lpwstr>&amp;"Calibri,Regular"&amp;10&amp;K076A54MAIB | De uz intern</vt:lpwstr>
  </property>
  <property fmtid="{D5CDD505-2E9C-101B-9397-08002B2CF9AE}" pid="11" name="bjLeftHeaderLabel">
    <vt:lpwstr>&amp;"Calibri,Regular"&amp;10&amp;K076A54MAIB | De uz intern</vt:lpwstr>
  </property>
</Properties>
</file>