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95" windowHeight="9960" activeTab="0"/>
  </bookViews>
  <sheets>
    <sheet name="Sheet1" sheetId="1" r:id="rId1"/>
    <sheet name="Sheet2" sheetId="2" r:id="rId2"/>
  </sheets>
  <definedNames/>
  <calcPr fullCalcOnLoad="1" fullPrecision="0" iterate="1" iterateCount="100" iterateDelta="0.001"/>
</workbook>
</file>

<file path=xl/sharedStrings.xml><?xml version="1.0" encoding="utf-8"?>
<sst xmlns="http://schemas.openxmlformats.org/spreadsheetml/2006/main" count="54" uniqueCount="30">
  <si>
    <t>Executorul si numarul telefonului      O. Tabirta  022 30-32-85</t>
  </si>
  <si>
    <t>acceptate in MDL</t>
  </si>
  <si>
    <t>lunii gestionare</t>
  </si>
  <si>
    <t>- depozitele bancilor</t>
  </si>
  <si>
    <t>Informatia privind depozitele</t>
  </si>
  <si>
    <t>Semnaturile:</t>
  </si>
  <si>
    <t>acceptate in valuta straina **</t>
  </si>
  <si>
    <t>la situatia   30.06.2021</t>
  </si>
  <si>
    <t xml:space="preserve"> Nota:    Informatia este dezvaluita, conform cerintelor expuse in Regulamentul cu privire la dezvaluirea de catre bancile din R.Moldova a informatiei aferente activitatilor lor. </t>
  </si>
  <si>
    <t>depozitele persoanelor juridice*, dintre care:</t>
  </si>
  <si>
    <t xml:space="preserve">acceptate in valuta straina </t>
  </si>
  <si>
    <t>a BC "Moldova-Agroindbank" S.A.</t>
  </si>
  <si>
    <t>Depozite la vedere fara dobanda:</t>
  </si>
  <si>
    <t>Depozite la termen fara dobanda:</t>
  </si>
  <si>
    <t>lunii precedente celei gestionare</t>
  </si>
  <si>
    <t>depozitele persoanelor fizice</t>
  </si>
  <si>
    <t>Data perfectarii</t>
  </si>
  <si>
    <t>Depozite la termen cu dobanda:</t>
  </si>
  <si>
    <t>*La aceasta categorie se includ de asemenea depozitele bugetului Republicii Moldova si ale bugetelor locale, ale bancilor, institutiilor financiare nebancare si ale altor persoane fizice care practica activitate de intreprinzator sau alt gen deactivitate etc.</t>
  </si>
  <si>
    <t xml:space="preserve">Portofoliul de depozite, mii lei, sold la sfirsitul </t>
  </si>
  <si>
    <t>Rata medie a dobanzii aferenta soldurilor depozitelor ***, % la sfirsitul</t>
  </si>
  <si>
    <t>A</t>
  </si>
  <si>
    <t>Total depozite:</t>
  </si>
  <si>
    <t>** sumele depozitelor in valuta straina se recalculeaza la cursul oficial al leului moldovenesc valabil la data gestionara.</t>
  </si>
  <si>
    <t>anului precedent celui gestionar</t>
  </si>
  <si>
    <t>Tipul de depozit</t>
  </si>
  <si>
    <t>*** se calculeaza conform pct. 4 din Instructiunea privind raportarea ratelor dobanzilor aplicate de bancile din R.Moldova.</t>
  </si>
  <si>
    <t>Depozite la vedere cu dobanda:</t>
  </si>
  <si>
    <t>Vicepresedintele Comitetului de Conducere al bancii ______________________________</t>
  </si>
  <si>
    <t>Vitalie Lungu</t>
  </si>
</sst>
</file>

<file path=xl/styles.xml><?xml version="1.0" encoding="utf-8"?>
<styleSheet xmlns="http://schemas.openxmlformats.org/spreadsheetml/2006/main">
  <numFmts count="4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0000000000"/>
    <numFmt numFmtId="175" formatCode="#0.000000000"/>
    <numFmt numFmtId="176" formatCode="#0.00000000"/>
    <numFmt numFmtId="177" formatCode="#0.0000000"/>
    <numFmt numFmtId="178" formatCode="#0.000000"/>
    <numFmt numFmtId="179" formatCode="#0.00000"/>
    <numFmt numFmtId="180" formatCode="#0.0000"/>
    <numFmt numFmtId="181" formatCode="#0.000"/>
    <numFmt numFmtId="182" formatCode="#0.00"/>
    <numFmt numFmtId="183" formatCode="#0.0"/>
    <numFmt numFmtId="184" formatCode="#0"/>
    <numFmt numFmtId="185" formatCode="#0.0000000000000000"/>
    <numFmt numFmtId="186" formatCode="#0.000000000000000"/>
    <numFmt numFmtId="187" formatCode="#0.00000000000000"/>
    <numFmt numFmtId="188" formatCode="#0.0000000000000"/>
    <numFmt numFmtId="189" formatCode="#0.000000000000"/>
    <numFmt numFmtId="190" formatCode="#0.00000000000"/>
    <numFmt numFmtId="191" formatCode="#0.00000000000000000"/>
    <numFmt numFmtId="192" formatCode="#0.000000000000000000"/>
    <numFmt numFmtId="193" formatCode="#0.0000000000000000000"/>
    <numFmt numFmtId="194" formatCode="#0.00000000000000000000"/>
    <numFmt numFmtId="195" formatCode="#0.000000000000000000000"/>
    <numFmt numFmtId="196" formatCode="0.0E+00"/>
    <numFmt numFmtId="197" formatCode="0.E+00"/>
    <numFmt numFmtId="198" formatCode="0.0"/>
  </numFmts>
  <fonts count="41">
    <font>
      <sz val="10"/>
      <name val="Arial"/>
      <family val="0"/>
    </font>
    <font>
      <b/>
      <sz val="10"/>
      <name val="Arial"/>
      <family val="0"/>
    </font>
    <font>
      <i/>
      <sz val="10"/>
      <name val="Arial"/>
      <family val="0"/>
    </font>
    <font>
      <b/>
      <i/>
      <sz val="10"/>
      <name val="Arial"/>
      <family val="0"/>
    </font>
    <font>
      <sz val="10"/>
      <name val="Times New Roman"/>
      <family val="0"/>
    </font>
    <font>
      <b/>
      <sz val="10"/>
      <name val="Times New Roman"/>
      <family val="0"/>
    </font>
    <font>
      <sz val="11"/>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style="thin"/>
      <right style="medium"/>
      <top style="medium"/>
      <bottom style="thin"/>
    </border>
    <border>
      <left style="thin"/>
      <right style="thin"/>
      <top>
        <color indexed="63"/>
      </top>
      <bottom style="thin"/>
    </border>
    <border>
      <left style="thin"/>
      <right style="medium"/>
      <top style="medium"/>
      <bottom>
        <color indexed="63"/>
      </bottom>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style="thin"/>
      <bottom>
        <color indexed="63"/>
      </bottom>
    </border>
    <border>
      <left style="thin"/>
      <right style="thin"/>
      <top style="thin"/>
      <bottom style="medium"/>
    </border>
    <border>
      <left>
        <color indexed="63"/>
      </left>
      <right style="medium"/>
      <top style="thin"/>
      <bottom style="medium"/>
    </border>
    <border>
      <left style="thin"/>
      <right style="medium"/>
      <top>
        <color indexed="63"/>
      </top>
      <bottom style="thin"/>
    </border>
    <border>
      <left style="thin"/>
      <right style="medium"/>
      <top>
        <color indexed="63"/>
      </top>
      <bottom>
        <color indexed="63"/>
      </bottom>
    </border>
    <border>
      <left style="medium"/>
      <right style="medium"/>
      <top style="medium"/>
      <bottom style="thin"/>
    </border>
    <border>
      <left style="medium"/>
      <right>
        <color indexed="63"/>
      </right>
      <top style="medium"/>
      <bottom style="medium"/>
    </border>
    <border>
      <left style="medium"/>
      <right>
        <color indexed="63"/>
      </right>
      <top style="medium"/>
      <bottom>
        <color indexed="63"/>
      </bottom>
    </border>
    <border>
      <left style="medium"/>
      <right style="thin"/>
      <top>
        <color indexed="63"/>
      </top>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style="medium"/>
      <right style="thin"/>
      <top style="thin"/>
      <bottom style="thin"/>
    </border>
    <border>
      <left>
        <color indexed="63"/>
      </left>
      <right style="thin"/>
      <top style="thin"/>
      <bottom style="thin"/>
    </border>
    <border>
      <left>
        <color indexed="63"/>
      </left>
      <right>
        <color indexed="63"/>
      </right>
      <top style="thin"/>
      <bottom style="thin"/>
    </border>
    <border>
      <left style="medium"/>
      <right style="thin"/>
      <top>
        <color indexed="63"/>
      </top>
      <bottom>
        <color indexed="63"/>
      </bottom>
    </border>
    <border>
      <left style="medium"/>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medium"/>
      <right style="thin"/>
      <top style="thin"/>
      <bottom style="medium"/>
    </border>
    <border>
      <left>
        <color indexed="63"/>
      </left>
      <right style="thin"/>
      <top style="thin"/>
      <bottom style="medium"/>
    </border>
    <border>
      <left>
        <color indexed="63"/>
      </left>
      <right>
        <color indexed="63"/>
      </right>
      <top style="thin"/>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9">
    <xf numFmtId="0" fontId="0" fillId="0" borderId="0" xfId="0" applyAlignment="1">
      <alignment/>
    </xf>
    <xf numFmtId="0" fontId="0" fillId="0" borderId="0" xfId="0" applyNumberFormat="1" applyFont="1" applyFill="1" applyBorder="1" applyAlignment="1">
      <alignment/>
    </xf>
    <xf numFmtId="0" fontId="4" fillId="0" borderId="0" xfId="0" applyFont="1" applyAlignment="1">
      <alignment/>
    </xf>
    <xf numFmtId="0" fontId="4" fillId="0" borderId="0" xfId="0" applyNumberFormat="1" applyFont="1" applyAlignment="1">
      <alignment/>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protection/>
    </xf>
    <xf numFmtId="0" fontId="5" fillId="0" borderId="21" xfId="0" applyNumberFormat="1" applyFont="1" applyFill="1" applyBorder="1" applyAlignment="1" applyProtection="1">
      <alignment horizontal="center"/>
      <protection/>
    </xf>
    <xf numFmtId="0" fontId="5" fillId="0" borderId="22" xfId="0" applyNumberFormat="1" applyFont="1" applyFill="1" applyBorder="1" applyAlignment="1" applyProtection="1">
      <alignment horizontal="center"/>
      <protection/>
    </xf>
    <xf numFmtId="0" fontId="5" fillId="0" borderId="23" xfId="0" applyNumberFormat="1" applyFont="1" applyFill="1" applyBorder="1" applyAlignment="1" applyProtection="1">
      <alignment horizontal="center"/>
      <protection/>
    </xf>
    <xf numFmtId="0" fontId="5" fillId="0" borderId="24" xfId="0" applyNumberFormat="1" applyFont="1" applyFill="1" applyBorder="1" applyAlignment="1" applyProtection="1">
      <alignment/>
      <protection/>
    </xf>
    <xf numFmtId="0" fontId="4" fillId="0" borderId="25" xfId="0" applyFont="1" applyBorder="1" applyAlignment="1">
      <alignment/>
    </xf>
    <xf numFmtId="0" fontId="4" fillId="0" borderId="16" xfId="0" applyFont="1" applyBorder="1" applyAlignment="1">
      <alignment/>
    </xf>
    <xf numFmtId="0" fontId="4" fillId="0" borderId="18" xfId="0" applyFont="1" applyBorder="1" applyAlignment="1">
      <alignment/>
    </xf>
    <xf numFmtId="0" fontId="4" fillId="0" borderId="26" xfId="0" applyNumberFormat="1" applyFont="1" applyFill="1" applyBorder="1" applyAlignment="1" applyProtection="1">
      <alignment/>
      <protection/>
    </xf>
    <xf numFmtId="0" fontId="4" fillId="0" borderId="27" xfId="0" applyNumberFormat="1" applyFont="1" applyFill="1" applyBorder="1" applyAlignment="1" applyProtection="1">
      <alignment/>
      <protection/>
    </xf>
    <xf numFmtId="0" fontId="4" fillId="0" borderId="28" xfId="0" applyNumberFormat="1" applyFont="1" applyFill="1" applyBorder="1" applyAlignment="1" applyProtection="1">
      <alignment/>
      <protection/>
    </xf>
    <xf numFmtId="184" fontId="4" fillId="0" borderId="0" xfId="0" applyNumberFormat="1" applyFont="1" applyAlignment="1">
      <alignment/>
    </xf>
    <xf numFmtId="0" fontId="5" fillId="0" borderId="0" xfId="0" applyNumberFormat="1" applyFont="1" applyAlignment="1">
      <alignment/>
    </xf>
    <xf numFmtId="0" fontId="0" fillId="0" borderId="0" xfId="0" applyNumberFormat="1" applyAlignment="1">
      <alignment/>
    </xf>
    <xf numFmtId="0" fontId="4" fillId="0" borderId="0" xfId="0" applyFont="1" applyBorder="1" applyAlignment="1">
      <alignment/>
    </xf>
    <xf numFmtId="0" fontId="4" fillId="0" borderId="15" xfId="0" applyFont="1" applyFill="1" applyBorder="1" applyAlignment="1">
      <alignment/>
    </xf>
    <xf numFmtId="0" fontId="4" fillId="0" borderId="16" xfId="0" applyFont="1" applyFill="1" applyBorder="1" applyAlignment="1">
      <alignment/>
    </xf>
    <xf numFmtId="0" fontId="5" fillId="0" borderId="27" xfId="0" applyNumberFormat="1" applyFont="1" applyFill="1" applyBorder="1" applyAlignment="1" applyProtection="1">
      <alignment/>
      <protection/>
    </xf>
    <xf numFmtId="0" fontId="5" fillId="0" borderId="29" xfId="0" applyNumberFormat="1" applyFont="1" applyFill="1" applyBorder="1" applyAlignment="1" applyProtection="1">
      <alignment/>
      <protection/>
    </xf>
    <xf numFmtId="0" fontId="4" fillId="0" borderId="30" xfId="0" applyNumberFormat="1" applyFont="1" applyFill="1" applyBorder="1" applyAlignment="1" applyProtection="1">
      <alignment/>
      <protection/>
    </xf>
    <xf numFmtId="184" fontId="0" fillId="0" borderId="0" xfId="0" applyNumberFormat="1" applyAlignment="1">
      <alignment/>
    </xf>
    <xf numFmtId="2" fontId="4" fillId="0" borderId="31" xfId="0" applyNumberFormat="1" applyFont="1" applyFill="1" applyBorder="1" applyAlignment="1" applyProtection="1">
      <alignment/>
      <protection/>
    </xf>
    <xf numFmtId="2" fontId="4" fillId="0" borderId="16" xfId="0" applyNumberFormat="1" applyFont="1" applyFill="1" applyBorder="1" applyAlignment="1" applyProtection="1">
      <alignment/>
      <protection/>
    </xf>
    <xf numFmtId="2" fontId="4" fillId="0" borderId="25"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32"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33" xfId="0" applyNumberFormat="1" applyFont="1" applyFill="1" applyBorder="1" applyAlignment="1" applyProtection="1">
      <alignment/>
      <protection/>
    </xf>
    <xf numFmtId="2" fontId="4" fillId="0" borderId="30" xfId="0" applyNumberFormat="1" applyFont="1" applyFill="1" applyBorder="1" applyAlignment="1" applyProtection="1">
      <alignment/>
      <protection/>
    </xf>
    <xf numFmtId="1" fontId="0" fillId="0" borderId="0" xfId="0" applyNumberFormat="1" applyFont="1" applyFill="1" applyAlignment="1" applyProtection="1">
      <alignment/>
      <protection/>
    </xf>
    <xf numFmtId="2" fontId="4" fillId="0" borderId="17" xfId="0" applyNumberFormat="1" applyFont="1" applyFill="1" applyBorder="1" applyAlignment="1" applyProtection="1">
      <alignment/>
      <protection/>
    </xf>
    <xf numFmtId="2" fontId="4" fillId="0" borderId="29" xfId="0" applyNumberFormat="1" applyFont="1" applyFill="1" applyBorder="1" applyAlignment="1" applyProtection="1">
      <alignment/>
      <protection/>
    </xf>
    <xf numFmtId="2" fontId="4" fillId="0" borderId="34" xfId="0" applyNumberFormat="1" applyFont="1" applyFill="1" applyBorder="1" applyAlignment="1" applyProtection="1">
      <alignment/>
      <protection/>
    </xf>
    <xf numFmtId="2" fontId="4" fillId="0" borderId="35"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2" fontId="4" fillId="0" borderId="36" xfId="0" applyNumberFormat="1" applyFont="1" applyFill="1" applyBorder="1" applyAlignment="1" applyProtection="1">
      <alignment/>
      <protection/>
    </xf>
    <xf numFmtId="0" fontId="4" fillId="0" borderId="0" xfId="0" applyNumberFormat="1" applyFont="1" applyAlignment="1">
      <alignment/>
    </xf>
    <xf numFmtId="0" fontId="4" fillId="0" borderId="0" xfId="0" applyFont="1" applyAlignment="1">
      <alignment/>
    </xf>
    <xf numFmtId="0" fontId="6" fillId="0" borderId="0" xfId="0" applyFont="1" applyAlignment="1">
      <alignment/>
    </xf>
    <xf numFmtId="14" fontId="4" fillId="0" borderId="0" xfId="0" applyNumberFormat="1" applyFont="1" applyAlignment="1">
      <alignment/>
    </xf>
    <xf numFmtId="0" fontId="5" fillId="0" borderId="37" xfId="0" applyNumberFormat="1" applyFont="1" applyFill="1" applyBorder="1" applyAlignment="1" applyProtection="1">
      <alignment horizontal="center" vertical="center" wrapText="1"/>
      <protection/>
    </xf>
    <xf numFmtId="0" fontId="5" fillId="0" borderId="38" xfId="0" applyNumberFormat="1" applyFont="1" applyFill="1" applyBorder="1" applyAlignment="1" applyProtection="1">
      <alignment horizontal="center" vertical="center" wrapText="1"/>
      <protection/>
    </xf>
    <xf numFmtId="0" fontId="5" fillId="0" borderId="39"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40" xfId="0" applyNumberFormat="1" applyFont="1" applyFill="1" applyBorder="1" applyAlignment="1" applyProtection="1">
      <alignment horizontal="center" vertical="center" wrapText="1"/>
      <protection/>
    </xf>
    <xf numFmtId="0" fontId="5" fillId="0" borderId="41" xfId="0" applyNumberFormat="1" applyFont="1" applyFill="1" applyBorder="1" applyAlignment="1" applyProtection="1">
      <alignment horizontal="center" vertical="center" wrapText="1"/>
      <protection/>
    </xf>
    <xf numFmtId="0" fontId="5" fillId="0" borderId="42" xfId="0" applyNumberFormat="1" applyFont="1" applyFill="1" applyBorder="1" applyAlignment="1" applyProtection="1">
      <alignment horizontal="center" vertical="center"/>
      <protection/>
    </xf>
    <xf numFmtId="0" fontId="5" fillId="0" borderId="43" xfId="0" applyNumberFormat="1" applyFont="1" applyFill="1" applyBorder="1" applyAlignment="1" applyProtection="1">
      <alignment horizontal="center" vertical="center"/>
      <protection/>
    </xf>
    <xf numFmtId="0" fontId="5" fillId="0" borderId="44" xfId="0" applyNumberFormat="1" applyFont="1" applyFill="1" applyBorder="1" applyAlignment="1" applyProtection="1">
      <alignment horizontal="center" vertical="center" wrapText="1"/>
      <protection/>
    </xf>
    <xf numFmtId="0" fontId="5" fillId="0" borderId="30" xfId="0" applyNumberFormat="1" applyFont="1" applyFill="1" applyBorder="1" applyAlignment="1" applyProtection="1">
      <alignment horizontal="center" vertical="center" wrapText="1"/>
      <protection/>
    </xf>
    <xf numFmtId="0" fontId="5" fillId="0" borderId="42"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0" fontId="5" fillId="0" borderId="45" xfId="0" applyNumberFormat="1" applyFont="1" applyFill="1" applyBorder="1" applyAlignment="1" applyProtection="1">
      <alignment horizontal="center" vertical="center" wrapText="1"/>
      <protection/>
    </xf>
    <xf numFmtId="3" fontId="4" fillId="33" borderId="46" xfId="0" applyNumberFormat="1" applyFont="1" applyFill="1" applyBorder="1" applyAlignment="1" applyProtection="1">
      <alignment wrapText="1"/>
      <protection/>
    </xf>
    <xf numFmtId="3" fontId="4" fillId="33" borderId="47" xfId="0" applyNumberFormat="1" applyFont="1" applyFill="1" applyBorder="1" applyAlignment="1" applyProtection="1">
      <alignment/>
      <protection/>
    </xf>
    <xf numFmtId="3" fontId="4" fillId="33" borderId="48" xfId="0" applyNumberFormat="1" applyFont="1" applyFill="1" applyBorder="1" applyAlignment="1" applyProtection="1">
      <alignment/>
      <protection/>
    </xf>
    <xf numFmtId="2" fontId="4" fillId="33" borderId="31" xfId="0" applyNumberFormat="1" applyFont="1" applyFill="1" applyBorder="1" applyAlignment="1" applyProtection="1">
      <alignment/>
      <protection/>
    </xf>
    <xf numFmtId="3" fontId="4" fillId="33" borderId="49" xfId="0" applyNumberFormat="1" applyFont="1" applyFill="1" applyBorder="1" applyAlignment="1" applyProtection="1">
      <alignment/>
      <protection/>
    </xf>
    <xf numFmtId="3" fontId="4" fillId="33" borderId="31" xfId="0" applyNumberFormat="1" applyFont="1" applyFill="1" applyBorder="1" applyAlignment="1" applyProtection="1">
      <alignment/>
      <protection/>
    </xf>
    <xf numFmtId="3" fontId="4" fillId="33" borderId="27" xfId="0" applyNumberFormat="1" applyFont="1" applyFill="1" applyBorder="1" applyAlignment="1" applyProtection="1">
      <alignment/>
      <protection/>
    </xf>
    <xf numFmtId="3" fontId="4" fillId="33" borderId="46" xfId="0" applyNumberFormat="1" applyFont="1" applyFill="1" applyBorder="1" applyAlignment="1" applyProtection="1">
      <alignment/>
      <protection/>
    </xf>
    <xf numFmtId="3" fontId="4" fillId="33" borderId="17" xfId="0" applyNumberFormat="1" applyFont="1" applyFill="1" applyBorder="1" applyAlignment="1" applyProtection="1">
      <alignment/>
      <protection/>
    </xf>
    <xf numFmtId="3" fontId="4" fillId="33" borderId="29" xfId="0" applyNumberFormat="1" applyFont="1" applyFill="1" applyBorder="1" applyAlignment="1" applyProtection="1">
      <alignment/>
      <protection/>
    </xf>
    <xf numFmtId="2" fontId="4" fillId="33" borderId="16" xfId="0" applyNumberFormat="1" applyFont="1" applyFill="1" applyBorder="1" applyAlignment="1" applyProtection="1">
      <alignment/>
      <protection/>
    </xf>
    <xf numFmtId="3" fontId="4" fillId="33" borderId="50" xfId="0" applyNumberFormat="1" applyFont="1" applyFill="1" applyBorder="1" applyAlignment="1" applyProtection="1">
      <alignment/>
      <protection/>
    </xf>
    <xf numFmtId="3" fontId="4" fillId="33" borderId="15" xfId="0" applyNumberFormat="1" applyFont="1" applyFill="1" applyBorder="1" applyAlignment="1" applyProtection="1">
      <alignment/>
      <protection/>
    </xf>
    <xf numFmtId="3" fontId="4" fillId="33" borderId="0" xfId="0" applyNumberFormat="1" applyFont="1" applyFill="1" applyBorder="1" applyAlignment="1" applyProtection="1">
      <alignment/>
      <protection/>
    </xf>
    <xf numFmtId="3" fontId="4" fillId="33" borderId="25" xfId="0" applyNumberFormat="1" applyFont="1" applyFill="1" applyBorder="1" applyAlignment="1" applyProtection="1">
      <alignment/>
      <protection/>
    </xf>
    <xf numFmtId="3" fontId="4" fillId="33" borderId="30" xfId="0" applyNumberFormat="1" applyFont="1" applyFill="1" applyBorder="1" applyAlignment="1" applyProtection="1">
      <alignment/>
      <protection/>
    </xf>
    <xf numFmtId="3" fontId="4" fillId="33" borderId="51" xfId="0" applyNumberFormat="1" applyFont="1" applyFill="1" applyBorder="1" applyAlignment="1">
      <alignment/>
    </xf>
    <xf numFmtId="3" fontId="4" fillId="33" borderId="25" xfId="0" applyNumberFormat="1" applyFont="1" applyFill="1" applyBorder="1" applyAlignment="1">
      <alignment/>
    </xf>
    <xf numFmtId="3" fontId="4" fillId="33" borderId="30" xfId="0" applyNumberFormat="1" applyFont="1" applyFill="1" applyBorder="1" applyAlignment="1">
      <alignment/>
    </xf>
    <xf numFmtId="2" fontId="4" fillId="33" borderId="25" xfId="0" applyNumberFormat="1" applyFont="1" applyFill="1" applyBorder="1" applyAlignment="1" applyProtection="1">
      <alignment/>
      <protection/>
    </xf>
    <xf numFmtId="3" fontId="4" fillId="33" borderId="47" xfId="0" applyNumberFormat="1" applyFont="1" applyFill="1" applyBorder="1" applyAlignment="1">
      <alignment/>
    </xf>
    <xf numFmtId="3" fontId="4" fillId="33" borderId="48" xfId="0" applyNumberFormat="1" applyFont="1" applyFill="1" applyBorder="1" applyAlignment="1">
      <alignment/>
    </xf>
    <xf numFmtId="3" fontId="4" fillId="33" borderId="52" xfId="0" applyNumberFormat="1" applyFont="1" applyFill="1" applyBorder="1" applyAlignment="1" applyProtection="1">
      <alignment/>
      <protection/>
    </xf>
    <xf numFmtId="3" fontId="4" fillId="33" borderId="52" xfId="0" applyNumberFormat="1" applyFont="1" applyFill="1" applyBorder="1" applyAlignment="1">
      <alignment/>
    </xf>
    <xf numFmtId="3" fontId="4" fillId="33" borderId="53" xfId="0" applyNumberFormat="1" applyFont="1" applyFill="1" applyBorder="1" applyAlignment="1">
      <alignment/>
    </xf>
    <xf numFmtId="2" fontId="4" fillId="33" borderId="17" xfId="0" applyNumberFormat="1" applyFont="1" applyFill="1" applyBorder="1" applyAlignment="1" applyProtection="1">
      <alignment/>
      <protection/>
    </xf>
    <xf numFmtId="3" fontId="4" fillId="33" borderId="54" xfId="0" applyNumberFormat="1" applyFont="1" applyFill="1" applyBorder="1" applyAlignment="1" applyProtection="1">
      <alignment/>
      <protection/>
    </xf>
    <xf numFmtId="3" fontId="4" fillId="33" borderId="55" xfId="0" applyNumberFormat="1" applyFont="1" applyFill="1" applyBorder="1" applyAlignment="1" applyProtection="1">
      <alignment/>
      <protection/>
    </xf>
    <xf numFmtId="3" fontId="4" fillId="33" borderId="56" xfId="0" applyNumberFormat="1" applyFont="1" applyFill="1" applyBorder="1" applyAlignment="1" applyProtection="1">
      <alignment/>
      <protection/>
    </xf>
    <xf numFmtId="3" fontId="4" fillId="33" borderId="28" xfId="0" applyNumberFormat="1" applyFont="1" applyFill="1" applyBorder="1" applyAlignment="1" applyProtection="1">
      <alignment/>
      <protection/>
    </xf>
    <xf numFmtId="2" fontId="4" fillId="33" borderId="35" xfId="0" applyNumberFormat="1"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4"/>
  <sheetViews>
    <sheetView tabSelected="1" zoomScalePageLayoutView="0" workbookViewId="0" topLeftCell="A1">
      <selection activeCell="T23" sqref="T23"/>
    </sheetView>
  </sheetViews>
  <sheetFormatPr defaultColWidth="9.140625" defaultRowHeight="12.75"/>
  <cols>
    <col min="1" max="1" width="32.140625" style="2" customWidth="1"/>
    <col min="2" max="3" width="12.8515625" style="2" customWidth="1"/>
    <col min="4" max="5" width="14.140625" style="2" customWidth="1"/>
    <col min="6" max="6" width="16.140625" style="2" customWidth="1"/>
    <col min="7" max="7" width="13.00390625" style="2" customWidth="1"/>
    <col min="8" max="16384" width="9.140625" style="2" customWidth="1"/>
  </cols>
  <sheetData>
    <row r="1" spans="1:13" ht="12" customHeight="1">
      <c r="A1" s="3"/>
      <c r="B1" s="3"/>
      <c r="C1" s="3"/>
      <c r="F1" s="3"/>
      <c r="G1" s="3"/>
      <c r="H1" s="3"/>
      <c r="J1" s="3"/>
      <c r="K1" s="28"/>
      <c r="L1" s="3"/>
      <c r="M1" s="3"/>
    </row>
    <row r="2" spans="1:13" ht="12.75">
      <c r="A2" s="3"/>
      <c r="B2" s="3"/>
      <c r="C2" s="3"/>
      <c r="F2" s="3"/>
      <c r="G2" s="3"/>
      <c r="H2" s="3"/>
      <c r="J2" s="3"/>
      <c r="L2" s="3"/>
      <c r="M2" s="3"/>
    </row>
    <row r="3" spans="1:13" ht="12.75">
      <c r="A3" s="58" t="s">
        <v>4</v>
      </c>
      <c r="B3" s="58"/>
      <c r="C3" s="58"/>
      <c r="D3" s="58"/>
      <c r="E3" s="58"/>
      <c r="F3" s="58"/>
      <c r="G3" s="58"/>
      <c r="H3" s="58"/>
      <c r="I3" s="58"/>
      <c r="J3" s="58"/>
      <c r="K3" s="58"/>
      <c r="L3" s="58"/>
      <c r="M3" s="58"/>
    </row>
    <row r="4" spans="1:13" ht="12.75">
      <c r="A4" s="58" t="s">
        <v>11</v>
      </c>
      <c r="B4" s="58"/>
      <c r="C4" s="58"/>
      <c r="D4" s="58"/>
      <c r="E4" s="58"/>
      <c r="F4" s="58"/>
      <c r="G4" s="58"/>
      <c r="H4" s="58"/>
      <c r="I4" s="58"/>
      <c r="J4" s="58"/>
      <c r="K4" s="58"/>
      <c r="L4" s="58"/>
      <c r="M4" s="58"/>
    </row>
    <row r="5" ht="12.75">
      <c r="A5" s="3"/>
    </row>
    <row r="6" spans="1:13" ht="12.75">
      <c r="A6" s="58" t="s">
        <v>7</v>
      </c>
      <c r="B6" s="58"/>
      <c r="C6" s="58"/>
      <c r="D6" s="58"/>
      <c r="E6" s="58"/>
      <c r="F6" s="58"/>
      <c r="G6" s="58"/>
      <c r="H6" s="58"/>
      <c r="I6" s="58"/>
      <c r="J6" s="58"/>
      <c r="K6" s="58"/>
      <c r="L6" s="58"/>
      <c r="M6" s="58"/>
    </row>
    <row r="7" ht="12.75">
      <c r="A7" s="3"/>
    </row>
    <row r="8" spans="1:13" ht="42.75" customHeight="1">
      <c r="A8" s="59" t="s">
        <v>25</v>
      </c>
      <c r="B8" s="56" t="s">
        <v>19</v>
      </c>
      <c r="C8" s="56"/>
      <c r="D8" s="56"/>
      <c r="E8" s="56"/>
      <c r="F8" s="56"/>
      <c r="G8" s="67"/>
      <c r="H8" s="56" t="s">
        <v>20</v>
      </c>
      <c r="I8" s="56"/>
      <c r="J8" s="56"/>
      <c r="K8" s="56"/>
      <c r="L8" s="56"/>
      <c r="M8" s="56"/>
    </row>
    <row r="9" spans="1:13" ht="12.75">
      <c r="A9" s="59"/>
      <c r="B9" s="61" t="s">
        <v>2</v>
      </c>
      <c r="C9" s="62"/>
      <c r="D9" s="66" t="s">
        <v>14</v>
      </c>
      <c r="E9" s="66"/>
      <c r="F9" s="63" t="s">
        <v>24</v>
      </c>
      <c r="G9" s="64"/>
      <c r="H9" s="65" t="s">
        <v>2</v>
      </c>
      <c r="I9" s="65"/>
      <c r="J9" s="57" t="s">
        <v>14</v>
      </c>
      <c r="K9" s="57"/>
      <c r="L9" s="54" t="s">
        <v>24</v>
      </c>
      <c r="M9" s="55"/>
    </row>
    <row r="10" spans="1:13" ht="38.25">
      <c r="A10" s="60"/>
      <c r="B10" s="4" t="s">
        <v>1</v>
      </c>
      <c r="C10" s="5" t="s">
        <v>6</v>
      </c>
      <c r="D10" s="6" t="s">
        <v>1</v>
      </c>
      <c r="E10" s="7" t="s">
        <v>6</v>
      </c>
      <c r="F10" s="6" t="s">
        <v>1</v>
      </c>
      <c r="G10" s="8" t="s">
        <v>6</v>
      </c>
      <c r="H10" s="9" t="s">
        <v>1</v>
      </c>
      <c r="I10" s="10" t="s">
        <v>10</v>
      </c>
      <c r="J10" s="11" t="s">
        <v>1</v>
      </c>
      <c r="K10" s="11" t="s">
        <v>10</v>
      </c>
      <c r="L10" s="12" t="s">
        <v>1</v>
      </c>
      <c r="M10" s="13" t="s">
        <v>10</v>
      </c>
    </row>
    <row r="11" spans="1:13" ht="12.75">
      <c r="A11" s="14" t="s">
        <v>21</v>
      </c>
      <c r="B11" s="15">
        <v>1</v>
      </c>
      <c r="C11" s="15">
        <v>2</v>
      </c>
      <c r="D11" s="15">
        <v>3</v>
      </c>
      <c r="E11" s="15">
        <v>4</v>
      </c>
      <c r="F11" s="15">
        <v>5</v>
      </c>
      <c r="G11" s="15">
        <v>6</v>
      </c>
      <c r="H11" s="16">
        <v>7</v>
      </c>
      <c r="I11" s="16">
        <v>8</v>
      </c>
      <c r="J11" s="16">
        <v>9</v>
      </c>
      <c r="K11" s="16">
        <v>10</v>
      </c>
      <c r="L11" s="16">
        <v>11</v>
      </c>
      <c r="M11" s="17">
        <v>12</v>
      </c>
    </row>
    <row r="12" spans="1:13" ht="12.75">
      <c r="A12" s="18" t="s">
        <v>12</v>
      </c>
      <c r="B12" s="29"/>
      <c r="C12" s="30"/>
      <c r="D12" s="19"/>
      <c r="E12" s="20"/>
      <c r="F12" s="20"/>
      <c r="G12" s="20"/>
      <c r="H12" s="20"/>
      <c r="I12" s="20"/>
      <c r="J12" s="20"/>
      <c r="K12" s="20"/>
      <c r="L12" s="21"/>
      <c r="M12" s="22"/>
    </row>
    <row r="13" spans="1:13" ht="12.75">
      <c r="A13" s="23" t="s">
        <v>15</v>
      </c>
      <c r="B13" s="68">
        <f>(2546594078.81+202091.45)/1000</f>
        <v>2546796</v>
      </c>
      <c r="C13" s="69">
        <f>(2875745502.96+0)/1000</f>
        <v>2875746</v>
      </c>
      <c r="D13" s="68">
        <v>2410947</v>
      </c>
      <c r="E13" s="69">
        <v>2758299</v>
      </c>
      <c r="F13" s="68">
        <v>366335</v>
      </c>
      <c r="G13" s="70">
        <v>1194527</v>
      </c>
      <c r="H13" s="71">
        <v>0</v>
      </c>
      <c r="I13" s="71">
        <v>0</v>
      </c>
      <c r="J13" s="35">
        <v>0</v>
      </c>
      <c r="K13" s="38">
        <v>0</v>
      </c>
      <c r="L13" s="35">
        <v>0</v>
      </c>
      <c r="M13" s="39">
        <v>0</v>
      </c>
    </row>
    <row r="14" spans="1:13" ht="12.75">
      <c r="A14" s="23" t="s">
        <v>9</v>
      </c>
      <c r="B14" s="72">
        <f>(3199499454.23+0)/1000+19</f>
        <v>3199518</v>
      </c>
      <c r="C14" s="73">
        <f>(2471386801.21+0)/1000</f>
        <v>2471387</v>
      </c>
      <c r="D14" s="72">
        <v>3147194</v>
      </c>
      <c r="E14" s="73">
        <v>2447484</v>
      </c>
      <c r="F14" s="72">
        <v>2229366</v>
      </c>
      <c r="G14" s="74">
        <v>1569668</v>
      </c>
      <c r="H14" s="71">
        <v>0</v>
      </c>
      <c r="I14" s="71">
        <v>0</v>
      </c>
      <c r="J14" s="35">
        <v>0</v>
      </c>
      <c r="K14" s="38">
        <v>0</v>
      </c>
      <c r="L14" s="35">
        <v>0</v>
      </c>
      <c r="M14" s="39">
        <v>0</v>
      </c>
    </row>
    <row r="15" spans="1:13" ht="12.75">
      <c r="A15" s="23" t="s">
        <v>3</v>
      </c>
      <c r="B15" s="75">
        <f>1007179.32/1000</f>
        <v>1007</v>
      </c>
      <c r="C15" s="69">
        <f>8341056.94/1000</f>
        <v>8341</v>
      </c>
      <c r="D15" s="75">
        <v>975</v>
      </c>
      <c r="E15" s="69">
        <v>14026</v>
      </c>
      <c r="F15" s="75">
        <v>2387</v>
      </c>
      <c r="G15" s="70">
        <v>2658</v>
      </c>
      <c r="H15" s="71">
        <v>0</v>
      </c>
      <c r="I15" s="71">
        <v>0</v>
      </c>
      <c r="J15" s="35">
        <v>0</v>
      </c>
      <c r="K15" s="38">
        <v>0</v>
      </c>
      <c r="L15" s="35">
        <v>0</v>
      </c>
      <c r="M15" s="39">
        <v>0</v>
      </c>
    </row>
    <row r="16" spans="1:13" ht="12.75">
      <c r="A16" s="31" t="s">
        <v>27</v>
      </c>
      <c r="B16" s="72"/>
      <c r="C16" s="76"/>
      <c r="D16" s="72"/>
      <c r="E16" s="76"/>
      <c r="F16" s="72"/>
      <c r="G16" s="77"/>
      <c r="H16" s="78"/>
      <c r="I16" s="78"/>
      <c r="J16" s="36"/>
      <c r="K16" s="40"/>
      <c r="L16" s="36"/>
      <c r="M16" s="41"/>
    </row>
    <row r="17" spans="1:13" ht="12.75">
      <c r="A17" s="23" t="s">
        <v>15</v>
      </c>
      <c r="B17" s="75">
        <f>(1248119350.27+0)/1000</f>
        <v>1248119</v>
      </c>
      <c r="C17" s="75">
        <f>(37264411.42+0)/1000</f>
        <v>37264</v>
      </c>
      <c r="D17" s="75">
        <v>1232816</v>
      </c>
      <c r="E17" s="75">
        <v>36110</v>
      </c>
      <c r="F17" s="75">
        <v>1425556</v>
      </c>
      <c r="G17" s="79">
        <v>18270</v>
      </c>
      <c r="H17" s="71">
        <v>1.24</v>
      </c>
      <c r="I17" s="71">
        <v>2</v>
      </c>
      <c r="J17" s="35">
        <v>1.23</v>
      </c>
      <c r="K17" s="38">
        <v>2</v>
      </c>
      <c r="L17" s="35">
        <v>1</v>
      </c>
      <c r="M17" s="39">
        <v>2</v>
      </c>
    </row>
    <row r="18" spans="1:13" ht="12.75">
      <c r="A18" s="23" t="s">
        <v>9</v>
      </c>
      <c r="B18" s="72">
        <f>(133886697.03+0)/1000</f>
        <v>133887</v>
      </c>
      <c r="C18" s="80">
        <f>(424568159.4+0)/1000</f>
        <v>424568</v>
      </c>
      <c r="D18" s="72">
        <v>282839</v>
      </c>
      <c r="E18" s="80">
        <v>400979</v>
      </c>
      <c r="F18" s="72">
        <v>279114</v>
      </c>
      <c r="G18" s="81">
        <v>74711</v>
      </c>
      <c r="H18" s="71">
        <v>1.15</v>
      </c>
      <c r="I18" s="71">
        <v>0.1</v>
      </c>
      <c r="J18" s="35">
        <v>1.21</v>
      </c>
      <c r="K18" s="38">
        <v>0.1</v>
      </c>
      <c r="L18" s="37">
        <v>1</v>
      </c>
      <c r="M18" s="39">
        <v>0</v>
      </c>
    </row>
    <row r="19" spans="1:13" ht="12.75">
      <c r="A19" s="23" t="s">
        <v>3</v>
      </c>
      <c r="B19" s="75">
        <f>0/1000</f>
        <v>0</v>
      </c>
      <c r="C19" s="69">
        <f>0/1000</f>
        <v>0</v>
      </c>
      <c r="D19" s="75">
        <v>0</v>
      </c>
      <c r="E19" s="69">
        <v>0</v>
      </c>
      <c r="F19" s="75">
        <v>0</v>
      </c>
      <c r="G19" s="70">
        <v>0</v>
      </c>
      <c r="H19" s="71">
        <v>0</v>
      </c>
      <c r="I19" s="71">
        <v>0</v>
      </c>
      <c r="J19" s="35">
        <v>0</v>
      </c>
      <c r="K19" s="38">
        <v>0</v>
      </c>
      <c r="L19" s="35">
        <v>0</v>
      </c>
      <c r="M19" s="39">
        <v>0</v>
      </c>
    </row>
    <row r="20" spans="1:13" ht="12.75">
      <c r="A20" s="31" t="s">
        <v>13</v>
      </c>
      <c r="B20" s="72"/>
      <c r="C20" s="73"/>
      <c r="D20" s="72"/>
      <c r="E20" s="73"/>
      <c r="F20" s="72"/>
      <c r="G20" s="74"/>
      <c r="H20" s="78"/>
      <c r="I20" s="78"/>
      <c r="J20" s="36"/>
      <c r="K20" s="40"/>
      <c r="L20" s="36"/>
      <c r="M20" s="41"/>
    </row>
    <row r="21" spans="1:13" ht="12.75">
      <c r="A21" s="23" t="s">
        <v>15</v>
      </c>
      <c r="B21" s="75">
        <f>(587191.13+732902.18+0)/1000</f>
        <v>1320</v>
      </c>
      <c r="C21" s="69">
        <f>(206867088.27+125276798.14)/1000</f>
        <v>332144</v>
      </c>
      <c r="D21" s="75">
        <v>1522</v>
      </c>
      <c r="E21" s="69">
        <v>335839</v>
      </c>
      <c r="F21" s="75">
        <v>373</v>
      </c>
      <c r="G21" s="70">
        <v>236270</v>
      </c>
      <c r="H21" s="71">
        <v>0</v>
      </c>
      <c r="I21" s="71">
        <v>0</v>
      </c>
      <c r="J21" s="35">
        <v>0</v>
      </c>
      <c r="K21" s="38">
        <v>0</v>
      </c>
      <c r="L21" s="35">
        <v>0</v>
      </c>
      <c r="M21" s="39">
        <v>0</v>
      </c>
    </row>
    <row r="22" spans="1:13" ht="12.75">
      <c r="A22" s="23" t="s">
        <v>9</v>
      </c>
      <c r="B22" s="72">
        <f>30446445.33/1000</f>
        <v>30446</v>
      </c>
      <c r="C22" s="76">
        <f>27909304.84/1000-4517</f>
        <v>23392</v>
      </c>
      <c r="D22" s="72">
        <v>32518</v>
      </c>
      <c r="E22" s="76">
        <v>27607</v>
      </c>
      <c r="F22" s="72">
        <v>20524</v>
      </c>
      <c r="G22" s="77">
        <v>27400</v>
      </c>
      <c r="H22" s="71">
        <v>0</v>
      </c>
      <c r="I22" s="71">
        <v>0</v>
      </c>
      <c r="J22" s="35">
        <v>0</v>
      </c>
      <c r="K22" s="38">
        <v>0</v>
      </c>
      <c r="L22" s="35">
        <v>0</v>
      </c>
      <c r="M22" s="39">
        <v>0</v>
      </c>
    </row>
    <row r="23" spans="1:13" ht="12.75">
      <c r="A23" s="23" t="s">
        <v>3</v>
      </c>
      <c r="B23" s="79">
        <f>0/1000</f>
        <v>0</v>
      </c>
      <c r="C23" s="73">
        <f>0/1000</f>
        <v>0</v>
      </c>
      <c r="D23" s="79">
        <v>0</v>
      </c>
      <c r="E23" s="73">
        <v>0</v>
      </c>
      <c r="F23" s="79">
        <v>0</v>
      </c>
      <c r="G23" s="74">
        <v>0</v>
      </c>
      <c r="H23" s="71">
        <v>0</v>
      </c>
      <c r="I23" s="71">
        <v>0</v>
      </c>
      <c r="J23" s="35">
        <v>0</v>
      </c>
      <c r="K23" s="38">
        <v>0</v>
      </c>
      <c r="L23" s="35">
        <v>0</v>
      </c>
      <c r="M23" s="39">
        <v>0</v>
      </c>
    </row>
    <row r="24" spans="1:13" ht="12.75">
      <c r="A24" s="32" t="s">
        <v>17</v>
      </c>
      <c r="B24" s="72"/>
      <c r="C24" s="82"/>
      <c r="D24" s="72"/>
      <c r="E24" s="82"/>
      <c r="F24" s="72"/>
      <c r="G24" s="83"/>
      <c r="H24" s="78"/>
      <c r="I24" s="78"/>
      <c r="J24" s="36"/>
      <c r="K24" s="40"/>
      <c r="L24" s="36"/>
      <c r="M24" s="41"/>
    </row>
    <row r="25" spans="1:13" ht="12.75">
      <c r="A25" s="23" t="s">
        <v>15</v>
      </c>
      <c r="B25" s="75">
        <f>(6182452297.92002+105868381.22)/1000</f>
        <v>6288321</v>
      </c>
      <c r="C25" s="69">
        <f>(4608047805.53002+288275995.86)/1000</f>
        <v>4896324</v>
      </c>
      <c r="D25" s="75">
        <v>6281743</v>
      </c>
      <c r="E25" s="69">
        <v>4870880</v>
      </c>
      <c r="F25" s="75">
        <v>5305791</v>
      </c>
      <c r="G25" s="70">
        <v>4833716</v>
      </c>
      <c r="H25" s="71">
        <v>3.56</v>
      </c>
      <c r="I25" s="71">
        <v>0.56</v>
      </c>
      <c r="J25" s="35">
        <v>3.56</v>
      </c>
      <c r="K25" s="38">
        <v>0.56</v>
      </c>
      <c r="L25" s="35">
        <v>5</v>
      </c>
      <c r="M25" s="39">
        <v>1</v>
      </c>
    </row>
    <row r="26" spans="1:13" ht="12.75">
      <c r="A26" s="33" t="s">
        <v>9</v>
      </c>
      <c r="B26" s="72">
        <f>837163292.66/1000-1911</f>
        <v>835252</v>
      </c>
      <c r="C26" s="76">
        <f>273658250.87/1000-57916</f>
        <v>215742</v>
      </c>
      <c r="D26" s="72">
        <v>853244</v>
      </c>
      <c r="E26" s="76">
        <v>272018</v>
      </c>
      <c r="F26" s="72">
        <v>706201</v>
      </c>
      <c r="G26" s="77">
        <v>370139</v>
      </c>
      <c r="H26" s="71">
        <v>2.93</v>
      </c>
      <c r="I26" s="71">
        <v>1.38</v>
      </c>
      <c r="J26" s="35">
        <v>3.04</v>
      </c>
      <c r="K26" s="38">
        <v>1.43</v>
      </c>
      <c r="L26" s="35">
        <v>4</v>
      </c>
      <c r="M26" s="39">
        <v>2</v>
      </c>
    </row>
    <row r="27" spans="1:13" ht="12.75">
      <c r="A27" s="23" t="s">
        <v>3</v>
      </c>
      <c r="B27" s="75">
        <f>0/1000</f>
        <v>0</v>
      </c>
      <c r="C27" s="69">
        <f>0/1000</f>
        <v>0</v>
      </c>
      <c r="D27" s="75">
        <v>0</v>
      </c>
      <c r="E27" s="69">
        <v>0</v>
      </c>
      <c r="F27" s="75">
        <v>0</v>
      </c>
      <c r="G27" s="70">
        <v>0</v>
      </c>
      <c r="H27" s="71">
        <v>0</v>
      </c>
      <c r="I27" s="71">
        <v>0</v>
      </c>
      <c r="J27" s="35">
        <v>0</v>
      </c>
      <c r="K27" s="38">
        <v>0</v>
      </c>
      <c r="L27" s="35">
        <v>0</v>
      </c>
      <c r="M27" s="39">
        <v>0</v>
      </c>
    </row>
    <row r="28" spans="1:13" ht="12.75">
      <c r="A28" s="31" t="s">
        <v>22</v>
      </c>
      <c r="B28" s="72"/>
      <c r="C28" s="82"/>
      <c r="D28" s="84"/>
      <c r="E28" s="85"/>
      <c r="F28" s="85"/>
      <c r="G28" s="86"/>
      <c r="H28" s="87"/>
      <c r="I28" s="87"/>
      <c r="J28" s="37"/>
      <c r="K28" s="42"/>
      <c r="L28" s="37"/>
      <c r="M28" s="41"/>
    </row>
    <row r="29" spans="1:13" ht="12.75">
      <c r="A29" s="23" t="s">
        <v>15</v>
      </c>
      <c r="B29" s="75">
        <f aca="true" t="shared" si="0" ref="B29:C31">B13+B17+B21+B25</f>
        <v>10084556</v>
      </c>
      <c r="C29" s="69">
        <f t="shared" si="0"/>
        <v>8141478</v>
      </c>
      <c r="D29" s="88">
        <v>9927028</v>
      </c>
      <c r="E29" s="88">
        <v>8001128</v>
      </c>
      <c r="F29" s="88">
        <v>7098055</v>
      </c>
      <c r="G29" s="89">
        <v>6282783</v>
      </c>
      <c r="H29" s="71">
        <f aca="true" t="shared" si="1" ref="H29:I31">IF(B29=0,0,(B13*H13+B17*H17+B21*H21+B25*H25)/B29)</f>
        <v>2.37</v>
      </c>
      <c r="I29" s="71">
        <f t="shared" si="1"/>
        <v>0.35</v>
      </c>
      <c r="J29" s="35">
        <v>2.41</v>
      </c>
      <c r="K29" s="38">
        <v>0.35</v>
      </c>
      <c r="L29" s="35">
        <v>3.94</v>
      </c>
      <c r="M29" s="39">
        <v>0.78</v>
      </c>
    </row>
    <row r="30" spans="1:13" ht="12.75">
      <c r="A30" s="23" t="s">
        <v>9</v>
      </c>
      <c r="B30" s="72">
        <f t="shared" si="0"/>
        <v>4199103</v>
      </c>
      <c r="C30" s="90">
        <f t="shared" si="0"/>
        <v>3135089</v>
      </c>
      <c r="D30" s="91">
        <v>4315795</v>
      </c>
      <c r="E30" s="91">
        <v>3148088</v>
      </c>
      <c r="F30" s="91">
        <v>3235205</v>
      </c>
      <c r="G30" s="92">
        <v>2041918</v>
      </c>
      <c r="H30" s="93">
        <f t="shared" si="1"/>
        <v>0.62</v>
      </c>
      <c r="I30" s="93">
        <f t="shared" si="1"/>
        <v>0.11</v>
      </c>
      <c r="J30" s="44">
        <v>0.68</v>
      </c>
      <c r="K30" s="45">
        <v>0.14</v>
      </c>
      <c r="L30" s="44">
        <v>0.96</v>
      </c>
      <c r="M30" s="46">
        <v>0.36</v>
      </c>
    </row>
    <row r="31" spans="1:13" ht="12.75">
      <c r="A31" s="24" t="s">
        <v>3</v>
      </c>
      <c r="B31" s="94">
        <f t="shared" si="0"/>
        <v>1007</v>
      </c>
      <c r="C31" s="95">
        <f t="shared" si="0"/>
        <v>8341</v>
      </c>
      <c r="D31" s="95">
        <v>975</v>
      </c>
      <c r="E31" s="96">
        <v>14026</v>
      </c>
      <c r="F31" s="97">
        <v>2387</v>
      </c>
      <c r="G31" s="97">
        <v>2658</v>
      </c>
      <c r="H31" s="98">
        <f t="shared" si="1"/>
        <v>0</v>
      </c>
      <c r="I31" s="98">
        <f t="shared" si="1"/>
        <v>0</v>
      </c>
      <c r="J31" s="47">
        <v>0</v>
      </c>
      <c r="K31" s="48">
        <v>0</v>
      </c>
      <c r="L31" s="47">
        <v>0</v>
      </c>
      <c r="M31" s="49">
        <v>0</v>
      </c>
    </row>
    <row r="32" spans="1:3" ht="12.75">
      <c r="A32" s="3"/>
      <c r="C32" s="25"/>
    </row>
    <row r="33" ht="12.75">
      <c r="A33" s="26" t="s">
        <v>8</v>
      </c>
    </row>
    <row r="34" ht="12.75">
      <c r="A34" s="26" t="s">
        <v>18</v>
      </c>
    </row>
    <row r="35" ht="12.75">
      <c r="A35" s="26" t="s">
        <v>23</v>
      </c>
    </row>
    <row r="36" ht="12.75">
      <c r="A36" s="26" t="s">
        <v>26</v>
      </c>
    </row>
    <row r="37" ht="12.75">
      <c r="A37" s="3"/>
    </row>
    <row r="38" ht="12.75">
      <c r="A38" s="3" t="s">
        <v>5</v>
      </c>
    </row>
    <row r="39" spans="1:5" ht="15">
      <c r="A39" s="50" t="s">
        <v>28</v>
      </c>
      <c r="B39" s="51"/>
      <c r="C39" s="51"/>
      <c r="D39" s="51"/>
      <c r="E39" s="52" t="s">
        <v>29</v>
      </c>
    </row>
    <row r="40" ht="12.75">
      <c r="A40" s="3"/>
    </row>
    <row r="41" ht="12.75">
      <c r="A41" s="3" t="s">
        <v>0</v>
      </c>
    </row>
    <row r="42" spans="1:2" ht="12.75">
      <c r="A42" s="3" t="s">
        <v>16</v>
      </c>
      <c r="B42" s="53">
        <v>44396</v>
      </c>
    </row>
    <row r="43" ht="12.75">
      <c r="A43" s="3"/>
    </row>
    <row r="44" spans="1:9" ht="12.75">
      <c r="A44" s="3"/>
      <c r="I44" s="2">
        <v>0</v>
      </c>
    </row>
  </sheetData>
  <sheetProtection/>
  <mergeCells count="12">
    <mergeCell ref="D9:E9"/>
    <mergeCell ref="B8:G8"/>
    <mergeCell ref="L9:M9"/>
    <mergeCell ref="H8:M8"/>
    <mergeCell ref="J9:K9"/>
    <mergeCell ref="A3:M3"/>
    <mergeCell ref="A4:M4"/>
    <mergeCell ref="A6:M6"/>
    <mergeCell ref="A8:A10"/>
    <mergeCell ref="B9:C9"/>
    <mergeCell ref="F9:G9"/>
    <mergeCell ref="H9:I9"/>
  </mergeCells>
  <printOptions/>
  <pageMargins left="0.75" right="0.75" top="1" bottom="1" header="0.5" footer="0.5"/>
  <pageSetup horizontalDpi="300" verticalDpi="300" orientation="portrait" paperSize="9" r:id="rId1"/>
  <headerFooter alignWithMargins="0">
    <oddHeader>&amp;L&amp;"Calibri,Regular"&amp;10&amp;K076A54MAIB | De uz intern</oddHeader>
    <evenHeader>&amp;L&amp;"Calibri,Regular"&amp;10&amp;K076A54MAIB?|?De uz intern</evenHeader>
    <firstHeader>&amp;L&amp;"Calibri,Regular"&amp;10&amp;K076A54MAIB?|?De uz intern</firstHead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A1" sqref="A1"/>
    </sheetView>
  </sheetViews>
  <sheetFormatPr defaultColWidth="9.140625" defaultRowHeight="12.75"/>
  <cols>
    <col min="1" max="6" width="21.00390625" style="0" customWidth="1"/>
    <col min="7" max="7" width="17.140625" style="0" customWidth="1"/>
  </cols>
  <sheetData>
    <row r="1" spans="1:10" ht="12.75">
      <c r="A1" s="1"/>
      <c r="B1" s="1"/>
      <c r="C1" s="1"/>
      <c r="D1" s="1"/>
      <c r="E1" s="1"/>
      <c r="F1" s="1"/>
      <c r="G1" s="1"/>
      <c r="H1" s="1"/>
      <c r="I1" s="1"/>
      <c r="J1" s="1"/>
    </row>
    <row r="2" spans="1:4" ht="12.75">
      <c r="A2" s="27"/>
      <c r="B2" s="27"/>
      <c r="C2" s="27"/>
      <c r="D2" s="27"/>
    </row>
    <row r="3" spans="1:4" ht="12.75">
      <c r="A3" s="27"/>
      <c r="B3" s="27"/>
      <c r="C3" s="27"/>
      <c r="D3" s="27"/>
    </row>
    <row r="4" spans="1:4" ht="12.75">
      <c r="A4" s="27"/>
      <c r="B4" s="27"/>
      <c r="C4" s="27"/>
      <c r="D4" s="27"/>
    </row>
    <row r="5" spans="1:4" ht="12.75">
      <c r="A5" s="27"/>
      <c r="B5" s="27"/>
      <c r="C5" s="27"/>
      <c r="D5" s="27"/>
    </row>
    <row r="6" spans="1:4" ht="12.75">
      <c r="A6" s="27"/>
      <c r="B6" s="27"/>
      <c r="C6" s="27"/>
      <c r="D6" s="27"/>
    </row>
    <row r="7" spans="1:4" ht="12.75">
      <c r="A7" s="27"/>
      <c r="B7" s="27"/>
      <c r="C7" s="27"/>
      <c r="D7" s="27"/>
    </row>
    <row r="8" spans="1:4" ht="12.75">
      <c r="A8" s="27"/>
      <c r="B8" s="27"/>
      <c r="C8" s="27"/>
      <c r="D8" s="27"/>
    </row>
    <row r="9" spans="1:4" ht="12.75">
      <c r="A9" s="27"/>
      <c r="B9" s="27"/>
      <c r="C9" s="27"/>
      <c r="D9" s="27"/>
    </row>
    <row r="10" spans="1:4" ht="12.75">
      <c r="A10" s="27"/>
      <c r="B10" s="27"/>
      <c r="C10" s="27"/>
      <c r="D10" s="27"/>
    </row>
    <row r="11" spans="1:4" ht="12.75">
      <c r="A11" s="27"/>
      <c r="B11" s="27"/>
      <c r="C11" s="27"/>
      <c r="D11" s="27"/>
    </row>
    <row r="12" spans="1:4" ht="12.75">
      <c r="A12" s="27"/>
      <c r="B12" s="27"/>
      <c r="C12" s="27"/>
      <c r="D12" s="27"/>
    </row>
    <row r="13" spans="1:7" ht="12.75">
      <c r="A13" s="43">
        <v>0</v>
      </c>
      <c r="B13" s="43">
        <v>0</v>
      </c>
      <c r="C13" s="43">
        <v>0</v>
      </c>
      <c r="D13" s="43">
        <v>0</v>
      </c>
      <c r="E13" s="43">
        <v>0</v>
      </c>
      <c r="F13" s="43">
        <v>0</v>
      </c>
      <c r="G13" s="43">
        <v>2370324490</v>
      </c>
    </row>
    <row r="14" spans="1:7" ht="12.75">
      <c r="A14" s="43">
        <v>0</v>
      </c>
      <c r="B14" s="43">
        <v>0</v>
      </c>
      <c r="C14" s="43">
        <v>0</v>
      </c>
      <c r="D14" s="43">
        <v>0</v>
      </c>
      <c r="E14" s="43">
        <v>0</v>
      </c>
      <c r="F14" s="43">
        <v>0</v>
      </c>
      <c r="G14" s="43">
        <v>2262728052</v>
      </c>
    </row>
    <row r="15" spans="1:7" ht="12.75">
      <c r="A15" s="43">
        <v>0</v>
      </c>
      <c r="B15" s="43">
        <v>0</v>
      </c>
      <c r="C15" s="43">
        <v>0</v>
      </c>
      <c r="D15" s="43">
        <v>0</v>
      </c>
      <c r="E15" s="43">
        <v>0</v>
      </c>
      <c r="F15" s="43">
        <v>0</v>
      </c>
      <c r="G15" s="43">
        <v>15255579</v>
      </c>
    </row>
    <row r="16" spans="1:7" ht="12.75">
      <c r="A16" s="43"/>
      <c r="B16" s="43"/>
      <c r="C16" s="43"/>
      <c r="D16" s="43"/>
      <c r="E16" s="43"/>
      <c r="F16" s="43"/>
      <c r="G16" s="43"/>
    </row>
    <row r="17" spans="1:7" s="34" customFormat="1" ht="12.75">
      <c r="A17" s="43">
        <v>1545631149</v>
      </c>
      <c r="B17" s="43">
        <v>74528823</v>
      </c>
      <c r="C17" s="43">
        <v>1517942278</v>
      </c>
      <c r="D17" s="43">
        <v>72220176</v>
      </c>
      <c r="E17" s="43">
        <v>1332909006</v>
      </c>
      <c r="F17" s="43">
        <v>62161848</v>
      </c>
      <c r="G17" s="43">
        <v>31080924</v>
      </c>
    </row>
    <row r="18" spans="1:7" ht="12.75">
      <c r="A18" s="43">
        <v>154434479</v>
      </c>
      <c r="B18" s="43">
        <v>44573664</v>
      </c>
      <c r="C18" s="43">
        <v>342712167</v>
      </c>
      <c r="D18" s="43">
        <v>40225238</v>
      </c>
      <c r="E18" s="43">
        <v>134325276</v>
      </c>
      <c r="F18" s="43">
        <v>42451064</v>
      </c>
      <c r="G18" s="43">
        <v>374003837</v>
      </c>
    </row>
    <row r="19" spans="1:7" ht="12.75">
      <c r="A19" s="43">
        <v>0</v>
      </c>
      <c r="B19" s="43">
        <v>0</v>
      </c>
      <c r="C19" s="43">
        <v>0</v>
      </c>
      <c r="D19" s="43">
        <v>0</v>
      </c>
      <c r="E19" s="43">
        <v>0</v>
      </c>
      <c r="F19" s="43">
        <v>0</v>
      </c>
      <c r="G19" s="43">
        <v>0</v>
      </c>
    </row>
    <row r="20" spans="1:7" ht="12.75">
      <c r="A20" s="43"/>
      <c r="B20" s="43"/>
      <c r="C20" s="43"/>
      <c r="D20" s="43"/>
      <c r="E20" s="43"/>
      <c r="F20" s="43"/>
      <c r="G20" s="43"/>
    </row>
    <row r="21" spans="1:7" ht="12.75">
      <c r="A21" s="43">
        <v>0</v>
      </c>
      <c r="B21" s="43">
        <v>0</v>
      </c>
      <c r="C21" s="43">
        <v>0</v>
      </c>
      <c r="D21" s="43">
        <v>0</v>
      </c>
      <c r="E21" s="43">
        <v>0</v>
      </c>
      <c r="F21" s="43">
        <v>0</v>
      </c>
      <c r="G21" s="43">
        <v>365199558</v>
      </c>
    </row>
    <row r="22" spans="1:7" ht="12.75">
      <c r="A22" s="43">
        <v>0</v>
      </c>
      <c r="B22" s="43">
        <v>0</v>
      </c>
      <c r="C22" s="43">
        <v>0</v>
      </c>
      <c r="D22" s="43">
        <v>0</v>
      </c>
      <c r="E22" s="43">
        <v>0</v>
      </c>
      <c r="F22" s="43">
        <v>0</v>
      </c>
      <c r="G22" s="43">
        <v>33350192</v>
      </c>
    </row>
    <row r="23" spans="1:7" ht="12.75">
      <c r="A23" s="43">
        <v>0</v>
      </c>
      <c r="B23" s="43">
        <v>0</v>
      </c>
      <c r="C23" s="43">
        <v>0</v>
      </c>
      <c r="D23" s="43">
        <v>0</v>
      </c>
      <c r="E23" s="43">
        <v>0</v>
      </c>
      <c r="F23" s="43">
        <v>0</v>
      </c>
      <c r="G23" s="43">
        <v>0</v>
      </c>
    </row>
    <row r="24" spans="1:7" ht="12.75">
      <c r="A24" s="43"/>
      <c r="B24" s="43"/>
      <c r="C24" s="43"/>
      <c r="D24" s="43"/>
      <c r="E24" s="43"/>
      <c r="F24" s="43"/>
      <c r="G24" s="43"/>
    </row>
    <row r="25" spans="1:7" s="34" customFormat="1" ht="12.75">
      <c r="A25" s="43">
        <v>22409639227</v>
      </c>
      <c r="B25" s="43">
        <v>2719335614</v>
      </c>
      <c r="C25" s="43">
        <v>22373764001</v>
      </c>
      <c r="D25" s="43">
        <v>2705638912</v>
      </c>
      <c r="E25" s="43">
        <v>23738197006</v>
      </c>
      <c r="F25" s="43">
        <v>3265110360</v>
      </c>
      <c r="G25" s="43">
        <v>4748520786</v>
      </c>
    </row>
    <row r="26" spans="1:7" ht="12.75">
      <c r="A26" s="43">
        <v>2453933568</v>
      </c>
      <c r="B26" s="43">
        <v>377645728</v>
      </c>
      <c r="C26" s="43">
        <v>2602629834</v>
      </c>
      <c r="D26" s="43">
        <v>472083939</v>
      </c>
      <c r="E26" s="43">
        <v>2830434181</v>
      </c>
      <c r="F26" s="43">
        <v>501971718</v>
      </c>
      <c r="G26" s="43">
        <v>338840280</v>
      </c>
    </row>
    <row r="27" spans="1:7" ht="12.75">
      <c r="A27" s="43">
        <v>0</v>
      </c>
      <c r="B27" s="43">
        <v>0</v>
      </c>
      <c r="C27" s="43">
        <v>0</v>
      </c>
      <c r="D27" s="43">
        <v>0</v>
      </c>
      <c r="E27" s="43">
        <v>0</v>
      </c>
      <c r="F27" s="43">
        <v>0</v>
      </c>
      <c r="G27" s="43">
        <v>0</v>
      </c>
    </row>
    <row r="28" ht="12.75">
      <c r="A28" s="27"/>
    </row>
    <row r="29" ht="12.75">
      <c r="A29" s="27"/>
    </row>
    <row r="30" ht="12.75">
      <c r="A30" s="27"/>
    </row>
    <row r="31" ht="12.75">
      <c r="A31" s="27"/>
    </row>
    <row r="32" ht="12.75">
      <c r="A32" s="27"/>
    </row>
    <row r="33" ht="12.75">
      <c r="A33" s="27"/>
    </row>
    <row r="34" ht="12.75">
      <c r="A34" s="27"/>
    </row>
    <row r="35" ht="12.75">
      <c r="A35" s="27"/>
    </row>
    <row r="36" ht="12.75">
      <c r="A36" s="27"/>
    </row>
    <row r="37" ht="12.75">
      <c r="A37" s="27"/>
    </row>
    <row r="38" ht="12.75">
      <c r="A38" s="27"/>
    </row>
    <row r="39" ht="12.75">
      <c r="A39" s="27"/>
    </row>
    <row r="40" ht="12.75">
      <c r="A40" s="27"/>
    </row>
    <row r="41" ht="12.75">
      <c r="A41" s="27"/>
    </row>
    <row r="42" ht="12.75">
      <c r="A42" s="27"/>
    </row>
    <row r="43" ht="12.75">
      <c r="A43" s="27"/>
    </row>
    <row r="44" spans="1:3" ht="12.75">
      <c r="A44" s="27"/>
      <c r="B44">
        <v>0</v>
      </c>
      <c r="C44">
        <v>1320093.31</v>
      </c>
    </row>
  </sheetData>
  <sheetProtection/>
  <printOptions/>
  <pageMargins left="0.75" right="0.75" top="1" bottom="1" header="0.5" footer="0.5"/>
  <pageSetup horizontalDpi="300" verticalDpi="300" orientation="portrait" r:id="rId1"/>
  <headerFooter alignWithMargins="0">
    <oddHeader>&amp;L&amp;"Calibri,Regular"&amp;10&amp;K076A54MAIB | De uz intern</oddHeader>
    <oddFooter>&amp;CPage &amp;P</oddFooter>
    <evenHeader>&amp;L&amp;"Calibri,Regular"&amp;10&amp;K076A54MAIB?|?De uz intern</evenHeader>
    <firstHeader>&amp;L&amp;"Calibri,Regular"&amp;10&amp;K076A54MAIB?|?De uz intern</first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BJDTCD210721162731BJGMNPC01024028</dc:description>
  <cp:lastModifiedBy>MAIB</cp:lastModifiedBy>
  <dcterms:modified xsi:type="dcterms:W3CDTF">2021-07-21T13:27:32Z</dcterms:modified>
  <cp:category>MAIB | De uz intern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fe6f1bc3-2348-4212-acc4-0eabebe6afb9</vt:lpwstr>
  </property>
  <property fmtid="{D5CDD505-2E9C-101B-9397-08002B2CF9AE}" pid="3" name="bjSaver">
    <vt:lpwstr>EyOu4+7yS4OS/M26D1DxOdThDMaR8THI</vt:lpwstr>
  </property>
  <property fmtid="{D5CDD505-2E9C-101B-9397-08002B2CF9AE}" pid="4" name="bjDocumentLabelXML">
    <vt:lpwstr>&lt;?xml version="1.0" encoding="us-ascii"?&gt;&lt;sisl xmlns:xsd="http://www.w3.org/2001/XMLSchema" xmlns:xsi="http://www.w3.org/2001/XMLSchema-instance" sislVersion="0" policy="abdf4888-dc0d-474e-9c68-564b2682cbef" origin="userSelected" xmlns="http://www.boldonj</vt:lpwstr>
  </property>
  <property fmtid="{D5CDD505-2E9C-101B-9397-08002B2CF9AE}" pid="5" name="bjDocumentLabelXML-0">
    <vt:lpwstr>ames.com/2008/01/sie/internal/label"&gt;&lt;element uid="id_classification_confidential" value="" /&gt;&lt;/sisl&gt;</vt:lpwstr>
  </property>
  <property fmtid="{D5CDD505-2E9C-101B-9397-08002B2CF9AE}" pid="6" name="bjDocumentSecurityLabel">
    <vt:lpwstr>MAIB | De uz intern</vt:lpwstr>
  </property>
  <property fmtid="{D5CDD505-2E9C-101B-9397-08002B2CF9AE}" pid="7" name="bjClsUserRVM">
    <vt:lpwstr>[]</vt:lpwstr>
  </property>
  <property fmtid="{D5CDD505-2E9C-101B-9397-08002B2CF9AE}" pid="8" name="bjLabelHistoryID">
    <vt:lpwstr>{05818504-6BB2-4D1D-A2C3-D830DBF862CC}</vt:lpwstr>
  </property>
  <property fmtid="{D5CDD505-2E9C-101B-9397-08002B2CF9AE}" pid="9" name="bjLeftHeaderLabel-first">
    <vt:lpwstr>&amp;"Calibri,Regular"&amp;10&amp;K076A54MAIB | De uz intern</vt:lpwstr>
  </property>
  <property fmtid="{D5CDD505-2E9C-101B-9397-08002B2CF9AE}" pid="10" name="bjLeftHeaderLabel-even">
    <vt:lpwstr>&amp;"Calibri,Regular"&amp;10&amp;K076A54MAIB | De uz intern</vt:lpwstr>
  </property>
  <property fmtid="{D5CDD505-2E9C-101B-9397-08002B2CF9AE}" pid="11" name="bjLeftHeaderLabel">
    <vt:lpwstr>&amp;"Calibri,Regular"&amp;10&amp;K076A54MAIB | De uz intern</vt:lpwstr>
  </property>
</Properties>
</file>