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<sst xmlns="http://schemas.openxmlformats.org/spreadsheetml/2006/main" count="445" uniqueCount="133">
  <si>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</si>
  <si>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</si>
  <si>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</si>
  <si>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</si>
  <si>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</si>
  <si>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</si>
  <si>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</si>
  <si>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</si>
  <si>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</si>
  <si>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</si>
  <si>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</si>
  <si>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</si>
  <si>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</si>
  <si>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</si>
  <si>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</si>
  <si>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</si>
  <si>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</si>
  <si>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</si>
  <si>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</si>
  <si>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</si>
  <si>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</si>
  <si>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</si>
  <si>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</si>
  <si>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</si>
  <si>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</si>
  <si>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</si>
  <si>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</si>
  <si>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</si>
  <si>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</si>
  <si>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</si>
  <si>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</si>
  <si>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</si>
  <si>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</si>
  <si>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</si>
  <si>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</si>
  <si>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</si>
  <si>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</si>
  <si>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</si>
  <si>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</si>
  <si>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</si>
  <si>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</si>
  <si>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</si>
  <si>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</si>
  <si>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</si>
  <si>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</si>
  <si>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</si>
  <si>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</si>
  <si>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</si>
  <si>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</si>
  <si>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</si>
  <si>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</si>
  <si>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</si>
  <si>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</si>
  <si>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</si>
  <si>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</si>
  <si>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</si>
  <si>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</si>
  <si>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</si>
  <si>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</si>
  <si>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</si>
  <si>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</si>
  <si>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</si>
  <si>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</si>
  <si>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</si>
  <si>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</si>
  <si>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</si>
  <si>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</si>
  <si>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</si>
  <si>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</si>
  <si>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</si>
  <si>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</si>
  <si>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</si>
  <si>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</si>
  <si>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</si>
  <si>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</si>
  <si>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</si>
  <si>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</si>
  <si>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</si>
  <si>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</si>
  <si>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</si>
  <si>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</si>
  <si>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</si>
  <si>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</si>
  <si>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</si>
  <si>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</si>
  <si>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</si>
  <si>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</si>
  <si>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</si>
  <si>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</si>
  <si>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</si>
  <si>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</si>
  <si>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</si>
  <si>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</si>
  <si>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</si>
  <si>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</si>
  <si>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</si>
  <si>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</si>
  <si>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</si>
  <si>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</si>
  <si>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</si>
  <si>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</si>
  <si>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</si>
  <si>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</si>
  <si>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</si>
  <si>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</si>
  <si>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</si>
  <si>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</si>
  <si>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</si>
  <si>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</si>
  <si>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</si>
  <si>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</si>
  <si>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</si>
  <si>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</si>
  <si>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</si>
  <si>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</si>
  <si>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</si>
  <si>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</si>
  <si>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</si>
  <si>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</si>
  <si>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</si>
  <si>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</si>
  <si>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</si>
  <si>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</si>
  <si>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</si>
  <si>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</si>
  <si>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</si>
  <si>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</si>
  <si>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</si>
  <si>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</si>
  <si>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</si>
  <si>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Executorul si numarul de telefon: Tatiana Gradinar,  (022) 304  282</t>
  </si>
  <si>
    <t>E. Brînzila</t>
  </si>
  <si>
    <t>la situatia din 31 octombrie 2023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</si>
</sst>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11" fontId="0" fillId="0" borderId="0" xfId="0" applyNumberFormat="1" applyFont="1" applyFill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40">
      <selection activeCell="G24" sqref="G24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  <col min="15" max="15" width="13.710937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132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08"/>
      <c r="B10" s="106" t="s">
        <v>104</v>
      </c>
      <c r="C10" s="103" t="s">
        <v>79</v>
      </c>
      <c r="D10" s="103" t="s">
        <v>92</v>
      </c>
      <c r="E10" s="103"/>
      <c r="F10" s="103"/>
      <c r="G10" s="103"/>
      <c r="H10" s="104"/>
      <c r="I10" s="109" t="s">
        <v>13</v>
      </c>
      <c r="J10" s="111" t="s">
        <v>20</v>
      </c>
      <c r="K10" s="103"/>
      <c r="L10" s="103"/>
      <c r="M10" s="103"/>
      <c r="N10" s="112"/>
      <c r="O10" s="39"/>
      <c r="P10" s="26"/>
    </row>
    <row r="11" spans="1:15" ht="45" customHeight="1">
      <c r="A11" s="108"/>
      <c r="B11" s="107"/>
      <c r="C11" s="105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10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1">
        <v>5</v>
      </c>
      <c r="I12" s="95">
        <v>6</v>
      </c>
      <c r="J12" s="93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1746137140</v>
      </c>
      <c r="E13" s="34" t="s">
        <v>1</v>
      </c>
      <c r="F13" s="34" t="s">
        <v>1</v>
      </c>
      <c r="G13" s="34" t="s">
        <v>1</v>
      </c>
      <c r="H13" s="92" t="s">
        <v>1</v>
      </c>
      <c r="I13" s="96">
        <v>1</v>
      </c>
      <c r="J13" s="94">
        <f>D13*$I$13</f>
        <v>1746137140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7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9.5" customHeight="1">
      <c r="A15" s="1"/>
      <c r="B15" s="17" t="s">
        <v>21</v>
      </c>
      <c r="C15" s="48" t="s">
        <v>19</v>
      </c>
      <c r="D15" s="31">
        <v>8957401314</v>
      </c>
      <c r="E15" s="31" t="s">
        <v>1</v>
      </c>
      <c r="F15" s="31" t="s">
        <v>1</v>
      </c>
      <c r="G15" s="31" t="s">
        <v>1</v>
      </c>
      <c r="H15" s="31" t="s">
        <v>1</v>
      </c>
      <c r="I15" s="87">
        <v>1</v>
      </c>
      <c r="J15" s="31">
        <f>D15*$I$15</f>
        <v>8957401314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7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6207653200</v>
      </c>
      <c r="E17" s="31">
        <v>0</v>
      </c>
      <c r="F17" s="31">
        <v>0</v>
      </c>
      <c r="G17" s="31">
        <v>19091435</v>
      </c>
      <c r="H17" s="31">
        <v>0</v>
      </c>
      <c r="I17" s="87">
        <v>1</v>
      </c>
      <c r="J17" s="31">
        <f>D17*I17</f>
        <v>6207653200</v>
      </c>
      <c r="K17" s="31">
        <f>E17*I17</f>
        <v>0</v>
      </c>
      <c r="L17" s="31">
        <f>F17*I17</f>
        <v>0</v>
      </c>
      <c r="M17" s="31">
        <f>G17*I17</f>
        <v>19091435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7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7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991640344</v>
      </c>
      <c r="E20" s="31">
        <v>1466635992</v>
      </c>
      <c r="F20" s="31">
        <v>1756647828</v>
      </c>
      <c r="G20" s="31">
        <v>3370356857</v>
      </c>
      <c r="H20" s="31">
        <v>15099375446</v>
      </c>
      <c r="I20" s="87">
        <v>0.9</v>
      </c>
      <c r="J20" s="31">
        <f>ROUND((D20*$I$20),0)</f>
        <v>892476310</v>
      </c>
      <c r="K20" s="31">
        <f>ROUND((E20*$I$20),0)</f>
        <v>1319972393</v>
      </c>
      <c r="L20" s="31">
        <f>ROUND((F20*$I$20),0)</f>
        <v>1580983045</v>
      </c>
      <c r="M20" s="31">
        <f>ROUND((G20*$I$20),0)</f>
        <v>3033321171</v>
      </c>
      <c r="N20" s="37">
        <f>ROUND((H20*$I$20),0)</f>
        <v>13589437901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7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7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7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7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7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7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7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7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7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7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7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7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7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143797424</v>
      </c>
      <c r="E34" s="31">
        <v>0</v>
      </c>
      <c r="F34" s="31">
        <v>0</v>
      </c>
      <c r="G34" s="31">
        <v>0</v>
      </c>
      <c r="H34" s="31">
        <v>0</v>
      </c>
      <c r="I34" s="87">
        <v>0.5</v>
      </c>
      <c r="J34" s="31">
        <f>ROUND((D34*$I$34),0)</f>
        <v>71898712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516332773</v>
      </c>
      <c r="E35" s="31">
        <v>1033992307</v>
      </c>
      <c r="F35" s="31">
        <v>1623207286</v>
      </c>
      <c r="G35" s="31">
        <v>2423077095</v>
      </c>
      <c r="H35" s="31" t="s">
        <v>1</v>
      </c>
      <c r="I35" s="87">
        <v>0.95</v>
      </c>
      <c r="J35" s="31">
        <f>ROUND((D35*$I$35),0)</f>
        <v>490516134</v>
      </c>
      <c r="K35" s="31">
        <f>ROUND((E35*$I$35),0)</f>
        <v>982292692</v>
      </c>
      <c r="L35" s="31">
        <f>ROUND((F35*$I$35),0)</f>
        <v>1542046922</v>
      </c>
      <c r="M35" s="31">
        <f>ROUND((G35*$I$35),0)</f>
        <v>2301923240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231361453</v>
      </c>
      <c r="I36" s="87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208225308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7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7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9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259765363</v>
      </c>
      <c r="E40" s="31">
        <v>0</v>
      </c>
      <c r="F40" s="31">
        <v>0</v>
      </c>
      <c r="G40" s="31">
        <v>0</v>
      </c>
      <c r="H40" s="31" t="s">
        <v>1</v>
      </c>
      <c r="I40" s="87">
        <v>0.95</v>
      </c>
      <c r="J40" s="31">
        <f>ROUND((D40*$I$40),0)</f>
        <v>246777095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7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7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7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340689474</v>
      </c>
      <c r="E44" s="32">
        <v>0</v>
      </c>
      <c r="F44" s="32">
        <v>0</v>
      </c>
      <c r="G44" s="32">
        <v>0</v>
      </c>
      <c r="H44" s="79">
        <v>0</v>
      </c>
      <c r="I44" s="89">
        <v>0.9</v>
      </c>
      <c r="J44" s="68">
        <f>ROUND((D44*I44),0)</f>
        <v>306620527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102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7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27455714</v>
      </c>
      <c r="E46" s="31">
        <v>0</v>
      </c>
      <c r="F46" s="31">
        <v>192190000</v>
      </c>
      <c r="G46" s="31">
        <v>0</v>
      </c>
      <c r="H46" s="31">
        <v>0</v>
      </c>
      <c r="I46" s="87">
        <v>1</v>
      </c>
      <c r="J46" s="31">
        <f>D46*I46</f>
        <v>27455714</v>
      </c>
      <c r="K46" s="31">
        <f>E46*I46</f>
        <v>0</v>
      </c>
      <c r="L46" s="31">
        <f>F46*I46</f>
        <v>192190000</v>
      </c>
      <c r="M46" s="31">
        <f>G46*I46</f>
        <v>0</v>
      </c>
      <c r="N46" s="37">
        <f>H46*I46</f>
        <v>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7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7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7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7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1" t="s">
        <v>1</v>
      </c>
      <c r="I51" s="98" t="s">
        <v>1</v>
      </c>
      <c r="J51" s="84">
        <f>SUM(J13:J50)</f>
        <v>18946936146</v>
      </c>
      <c r="K51" s="33">
        <f>SUM(K13:K50)</f>
        <v>2302265085</v>
      </c>
      <c r="L51" s="33">
        <f>SUM(L13:L50)</f>
        <v>3315219967</v>
      </c>
      <c r="M51" s="33">
        <f>SUM(M13:M50)</f>
        <v>5354335846</v>
      </c>
      <c r="N51" s="56">
        <f>SUM(N13:N50)</f>
        <v>13797663209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130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31 octombrie 2023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06"/>
      <c r="C11" s="103"/>
      <c r="D11" s="103"/>
      <c r="E11" s="103"/>
      <c r="F11" s="103"/>
      <c r="G11" s="103"/>
      <c r="H11" s="104"/>
      <c r="I11" s="109" t="s">
        <v>13</v>
      </c>
      <c r="J11" s="111"/>
      <c r="K11" s="103"/>
      <c r="L11" s="103"/>
      <c r="M11" s="103" t="s">
        <v>122</v>
      </c>
      <c r="N11" s="112"/>
      <c r="O11" s="39"/>
      <c r="P11" s="9"/>
      <c r="Q11" s="1"/>
    </row>
    <row r="12" spans="1:17" ht="22.5">
      <c r="A12" s="1"/>
      <c r="B12" s="107"/>
      <c r="C12" s="105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10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5">
        <v>6</v>
      </c>
      <c r="J13" s="82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74">
        <v>3376071</v>
      </c>
      <c r="E15" s="31">
        <v>0</v>
      </c>
      <c r="F15" s="31">
        <v>0</v>
      </c>
      <c r="G15" s="31">
        <v>0</v>
      </c>
      <c r="H15" s="31">
        <v>0</v>
      </c>
      <c r="I15" s="87">
        <v>1</v>
      </c>
      <c r="J15" s="74">
        <f>D15*I15</f>
        <v>3376071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87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87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32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8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87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87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87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32" t="s">
        <v>1</v>
      </c>
      <c r="E22" s="32" t="s">
        <v>1</v>
      </c>
      <c r="F22" s="32" t="s">
        <v>1</v>
      </c>
      <c r="G22" s="32" t="s">
        <v>1</v>
      </c>
      <c r="H22" s="79" t="s">
        <v>1</v>
      </c>
      <c r="I22" s="86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87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87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87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32" t="s">
        <v>1</v>
      </c>
      <c r="E26" s="32" t="s">
        <v>1</v>
      </c>
      <c r="F26" s="32" t="s">
        <v>1</v>
      </c>
      <c r="G26" s="32" t="s">
        <v>1</v>
      </c>
      <c r="H26" s="79" t="s">
        <v>1</v>
      </c>
      <c r="I26" s="86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74">
        <v>18649656193</v>
      </c>
      <c r="E28" s="31">
        <v>0</v>
      </c>
      <c r="F28" s="31">
        <v>0</v>
      </c>
      <c r="G28" s="31">
        <v>0</v>
      </c>
      <c r="H28" s="31">
        <v>0</v>
      </c>
      <c r="I28" s="87">
        <v>0.4</v>
      </c>
      <c r="J28" s="74">
        <f>ROUND((D28*$I$28),0)</f>
        <v>7459862477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88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74">
        <v>2116534621</v>
      </c>
      <c r="E30" s="31" t="s">
        <v>1</v>
      </c>
      <c r="F30" s="31" t="s">
        <v>1</v>
      </c>
      <c r="G30" s="31" t="s">
        <v>1</v>
      </c>
      <c r="H30" s="31" t="s">
        <v>1</v>
      </c>
      <c r="I30" s="87">
        <v>0.05</v>
      </c>
      <c r="J30" s="74">
        <f>ROUND((D30*$I$30),0)</f>
        <v>105826731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31">
        <v>0</v>
      </c>
      <c r="E31" s="74">
        <v>2993660150</v>
      </c>
      <c r="F31" s="74">
        <v>2344253035</v>
      </c>
      <c r="G31" s="74">
        <v>5906993596</v>
      </c>
      <c r="H31" s="74">
        <v>4064937665</v>
      </c>
      <c r="I31" s="87">
        <v>0.15</v>
      </c>
      <c r="J31" s="74">
        <f>ROUND((D31*$I$31),0)</f>
        <v>0</v>
      </c>
      <c r="K31" s="74">
        <f>ROUND((E31*$I$31),0)</f>
        <v>449049023</v>
      </c>
      <c r="L31" s="74">
        <f>ROUND((F31*$I$31),0)</f>
        <v>351637955</v>
      </c>
      <c r="M31" s="74">
        <f>ROUND((G31*$I$31),0)</f>
        <v>886049039</v>
      </c>
      <c r="N31" s="75">
        <f>ROUND((H31*$I$31),0)</f>
        <v>609740650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74">
        <v>11304764</v>
      </c>
      <c r="E32" s="74">
        <v>40582528</v>
      </c>
      <c r="F32" s="74">
        <v>43202622</v>
      </c>
      <c r="G32" s="74">
        <v>42901441</v>
      </c>
      <c r="H32" s="74">
        <v>11117016</v>
      </c>
      <c r="I32" s="87">
        <v>1</v>
      </c>
      <c r="J32" s="74">
        <f>D32*I32</f>
        <v>11304764</v>
      </c>
      <c r="K32" s="74">
        <f>E32*I32</f>
        <v>40582528</v>
      </c>
      <c r="L32" s="74">
        <f>F32*I32</f>
        <v>43202622</v>
      </c>
      <c r="M32" s="74">
        <f>G32*I32</f>
        <v>42901441</v>
      </c>
      <c r="N32" s="75">
        <f>H32*I32</f>
        <v>11117016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74">
        <v>0</v>
      </c>
      <c r="E33" s="74">
        <v>0</v>
      </c>
      <c r="F33" s="74">
        <v>0</v>
      </c>
      <c r="G33" s="74">
        <v>0</v>
      </c>
      <c r="H33" s="74">
        <v>259758803</v>
      </c>
      <c r="I33" s="87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259758803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87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74">
        <v>271439597</v>
      </c>
      <c r="E35" s="74">
        <v>209683160</v>
      </c>
      <c r="F35" s="74">
        <v>306873849</v>
      </c>
      <c r="G35" s="74">
        <v>564144601</v>
      </c>
      <c r="H35" s="74">
        <v>2520414454</v>
      </c>
      <c r="I35" s="87">
        <v>1</v>
      </c>
      <c r="J35" s="74">
        <f>D35*I35</f>
        <v>271439597</v>
      </c>
      <c r="K35" s="74">
        <f>E35*I35</f>
        <v>209683160</v>
      </c>
      <c r="L35" s="74">
        <f>F35*I35</f>
        <v>306873849</v>
      </c>
      <c r="M35" s="74">
        <f>G35*I35</f>
        <v>564144601</v>
      </c>
      <c r="N35" s="75">
        <f>H35*I35</f>
        <v>2520414454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76">
        <v>449710996</v>
      </c>
      <c r="E36" s="76">
        <v>15196331</v>
      </c>
      <c r="F36" s="76">
        <v>1085794</v>
      </c>
      <c r="G36" s="76">
        <v>0</v>
      </c>
      <c r="H36" s="80">
        <v>499570332</v>
      </c>
      <c r="I36" s="89">
        <v>1</v>
      </c>
      <c r="J36" s="83">
        <f>D36*I36</f>
        <v>449710996</v>
      </c>
      <c r="K36" s="76">
        <f>E36*I36</f>
        <v>15196331</v>
      </c>
      <c r="L36" s="76">
        <f>F36*I36</f>
        <v>1085794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32" t="s">
        <v>1</v>
      </c>
      <c r="E37" s="32" t="s">
        <v>1</v>
      </c>
      <c r="F37" s="32" t="s">
        <v>1</v>
      </c>
      <c r="G37" s="32" t="s">
        <v>1</v>
      </c>
      <c r="H37" s="79" t="s">
        <v>1</v>
      </c>
      <c r="I37" s="86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7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7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32" t="s">
        <v>1</v>
      </c>
      <c r="E40" s="32" t="s">
        <v>1</v>
      </c>
      <c r="F40" s="32" t="s">
        <v>1</v>
      </c>
      <c r="G40" s="32" t="s">
        <v>1</v>
      </c>
      <c r="H40" s="79" t="s">
        <v>1</v>
      </c>
      <c r="I40" s="86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74">
        <v>26961852</v>
      </c>
      <c r="E41" s="74">
        <v>0</v>
      </c>
      <c r="F41" s="74">
        <v>0</v>
      </c>
      <c r="G41" s="74">
        <v>0</v>
      </c>
      <c r="H41" s="74">
        <v>0</v>
      </c>
      <c r="I41" s="87">
        <v>1</v>
      </c>
      <c r="J41" s="74">
        <f>D41*I41</f>
        <v>26961852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74">
        <v>341040</v>
      </c>
      <c r="E42" s="74">
        <v>0</v>
      </c>
      <c r="F42" s="74">
        <v>0</v>
      </c>
      <c r="G42" s="74">
        <v>0</v>
      </c>
      <c r="H42" s="74">
        <v>0</v>
      </c>
      <c r="I42" s="87">
        <v>1</v>
      </c>
      <c r="J42" s="74">
        <f>D42*I42</f>
        <v>341040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33" t="s">
        <v>1</v>
      </c>
      <c r="E43" s="33" t="s">
        <v>1</v>
      </c>
      <c r="F43" s="33" t="s">
        <v>1</v>
      </c>
      <c r="G43" s="33" t="s">
        <v>1</v>
      </c>
      <c r="H43" s="81" t="s">
        <v>1</v>
      </c>
      <c r="I43" s="90" t="s">
        <v>1</v>
      </c>
      <c r="J43" s="84">
        <f>SUM(J14:J42)</f>
        <v>8328823528</v>
      </c>
      <c r="K43" s="33">
        <f>SUM(K14:K42)</f>
        <v>714511042</v>
      </c>
      <c r="L43" s="33">
        <f>SUM(L14:L42)</f>
        <v>702800220</v>
      </c>
      <c r="M43" s="33">
        <f>SUM(M14:M42)</f>
        <v>1493095081</v>
      </c>
      <c r="N43" s="56">
        <f>SUM(N14:N42)</f>
        <v>3900601255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P49" sqref="P49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31 octombrie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16" t="s">
        <v>104</v>
      </c>
      <c r="C10" s="113" t="s">
        <v>106</v>
      </c>
      <c r="D10" s="113" t="s">
        <v>20</v>
      </c>
      <c r="E10" s="113"/>
      <c r="F10" s="113"/>
      <c r="G10" s="113"/>
      <c r="H10" s="114"/>
      <c r="I10" s="10"/>
      <c r="J10" s="9"/>
    </row>
    <row r="11" spans="1:10" ht="25.5">
      <c r="A11" s="1"/>
      <c r="B11" s="117"/>
      <c r="C11" s="115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18946936146</v>
      </c>
      <c r="E13" s="29">
        <f>'Lichiditatea efectiva BNM'!K51</f>
        <v>2302265085</v>
      </c>
      <c r="F13" s="29">
        <f>'Lichiditatea efectiva BNM'!L51</f>
        <v>3315219967</v>
      </c>
      <c r="G13" s="29">
        <f>'Lichiditatea efectiva BNM'!M51</f>
        <v>5354335846</v>
      </c>
      <c r="H13" s="30">
        <f>'Lichiditatea efectiva BNM'!N51</f>
        <v>13797663209</v>
      </c>
      <c r="I13" s="10"/>
      <c r="J13" s="99"/>
      <c r="K13" s="100"/>
      <c r="L13" s="100"/>
      <c r="M13" s="100"/>
      <c r="N13" s="101"/>
      <c r="O13" s="101"/>
      <c r="P13" s="101"/>
      <c r="Q13" s="101"/>
      <c r="R13" s="101"/>
      <c r="S13" s="100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8328823528</v>
      </c>
      <c r="E14" s="29">
        <f>'Lichiditatea necesara BNM'!K43</f>
        <v>714511042</v>
      </c>
      <c r="F14" s="29">
        <f>'Lichiditatea necesara BNM'!L43</f>
        <v>702800220</v>
      </c>
      <c r="G14" s="29">
        <f>'Lichiditatea necesara BNM'!M43</f>
        <v>1493095081</v>
      </c>
      <c r="H14" s="30">
        <f>'Lichiditatea necesara BNM'!N43</f>
        <v>3900601255</v>
      </c>
      <c r="I14" s="10"/>
      <c r="J14" s="99"/>
      <c r="K14" s="100"/>
      <c r="L14" s="100"/>
      <c r="M14" s="100"/>
      <c r="N14" s="101"/>
      <c r="O14" s="101"/>
      <c r="P14" s="101"/>
      <c r="Q14" s="101"/>
      <c r="R14" s="101"/>
      <c r="S14" s="100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10618112618</v>
      </c>
      <c r="E15" s="29">
        <f>IF(E13-E14+D15&gt;0,E13-E14+D15,0)</f>
        <v>12205866661</v>
      </c>
      <c r="F15" s="29">
        <f>IF(F13-F14+E15&gt;0,F13-F14+E15,0)</f>
        <v>14818286408</v>
      </c>
      <c r="G15" s="29">
        <f>IF(G13-G14+F15&gt;0,G13-G14+F15,0)</f>
        <v>18679527173</v>
      </c>
      <c r="H15" s="30">
        <f>IF(H13-H14+G15&gt;0,H13-H14+G15,0)</f>
        <v>28576589127</v>
      </c>
      <c r="I15" s="10"/>
      <c r="J15" s="99"/>
      <c r="K15" s="100"/>
      <c r="L15" s="100"/>
      <c r="M15" s="100"/>
      <c r="N15" s="101"/>
      <c r="O15" s="101"/>
      <c r="P15" s="101"/>
      <c r="Q15" s="101"/>
      <c r="R15" s="101"/>
      <c r="S15" s="100"/>
    </row>
    <row r="16" spans="1:19" ht="30" customHeight="1">
      <c r="A16" s="1"/>
      <c r="B16" s="14">
        <v>4</v>
      </c>
      <c r="C16" s="13" t="s">
        <v>119</v>
      </c>
      <c r="D16" s="29">
        <f>D13</f>
        <v>18946936146</v>
      </c>
      <c r="E16" s="29">
        <f>IF(D15&gt;0,D15+E13,0)</f>
        <v>12920377703</v>
      </c>
      <c r="F16" s="29">
        <f>IF(E15&gt;0,E15+F13,0)</f>
        <v>15521086628</v>
      </c>
      <c r="G16" s="29">
        <f>IF(F15&gt;0,F15+G13,0)</f>
        <v>20172622254</v>
      </c>
      <c r="H16" s="30">
        <f>IF(G15&gt;0,G15+H13,0)</f>
        <v>32477190382</v>
      </c>
      <c r="I16" s="10"/>
      <c r="J16" s="99"/>
      <c r="K16" s="100"/>
      <c r="L16" s="100"/>
      <c r="M16" s="100"/>
      <c r="N16" s="101"/>
      <c r="O16" s="101"/>
      <c r="P16" s="101"/>
      <c r="Q16" s="101"/>
      <c r="R16" s="101"/>
      <c r="S16" s="100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2.2748634404731742</v>
      </c>
      <c r="E17" s="20">
        <f>IF(E14&lt;&gt;0,E16/E14,0)</f>
        <v>18.08282439811476</v>
      </c>
      <c r="F17" s="20">
        <f>IF(F14&lt;&gt;0,F16/F14,0)</f>
        <v>22.084635414599045</v>
      </c>
      <c r="G17" s="20">
        <f>IF(G14&lt;&gt;0,G16/G14,0)</f>
        <v>13.51060793830316</v>
      </c>
      <c r="H17" s="73">
        <f>IF(H14&lt;&gt;0,H16/H14,0)</f>
        <v>8.326201079992218</v>
      </c>
      <c r="I17" s="10"/>
      <c r="J17" s="99"/>
      <c r="K17" s="100"/>
      <c r="L17" s="100"/>
      <c r="M17" s="100"/>
      <c r="N17" s="101"/>
      <c r="O17" s="101"/>
      <c r="P17" s="101"/>
      <c r="Q17" s="101"/>
      <c r="R17" s="101"/>
      <c r="S17" s="100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52" t="s">
        <v>125</v>
      </c>
      <c r="D22" s="1"/>
      <c r="F22" s="52" t="s">
        <v>129</v>
      </c>
      <c r="J22" s="1"/>
    </row>
    <row r="23" spans="1:10" ht="12.75">
      <c r="A23" s="1"/>
      <c r="B23" s="1"/>
      <c r="D23" s="28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52" t="s">
        <v>128</v>
      </c>
      <c r="D26" s="1"/>
      <c r="F26" s="52" t="s">
        <v>131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25" right="0.25" top="0.75" bottom="0.75" header="0.3" footer="0.3"/>
  <pageSetup fitToHeight="1" fitToWidth="1" horizontalDpi="600" verticalDpi="600" orientation="landscape" scale="96" r:id="rId1"/>
  <headerFooter scaleWithDoc="0"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Gradinar</dc:creator>
  <cp:keywords/>
  <dc:description>BJDTCD231123094902BJGMNPC00001920</dc:description>
  <cp:lastModifiedBy>MAIB</cp:lastModifiedBy>
  <cp:lastPrinted>2023-11-23T07:48:42Z</cp:lastPrinted>
  <dcterms:modified xsi:type="dcterms:W3CDTF">2023-11-23T07:49:02Z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0f45b473-e37e-409d-b73a-14b77fb9d4ea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{C2EA5D23-084F-44D6-83F3-3FC8854A5445}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